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OYECTOS VCM (convocatoria)\BASES Y CONVENIOS\"/>
    </mc:Choice>
  </mc:AlternateContent>
  <bookViews>
    <workbookView xWindow="0" yWindow="0" windowWidth="20490" windowHeight="7650"/>
  </bookViews>
  <sheets>
    <sheet name="Datos entidades nexo específic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2" l="1"/>
  <c r="I57" i="2"/>
  <c r="I56" i="2"/>
  <c r="I54" i="2"/>
  <c r="I53" i="2"/>
  <c r="M51" i="2" l="1"/>
  <c r="I50" i="2"/>
  <c r="M49" i="2"/>
  <c r="I49" i="2"/>
  <c r="I48" i="2"/>
  <c r="I47" i="2"/>
  <c r="M45" i="2"/>
  <c r="I45" i="2"/>
  <c r="M44" i="2"/>
  <c r="I44" i="2"/>
  <c r="M43" i="2"/>
  <c r="I43" i="2"/>
  <c r="I42" i="2"/>
  <c r="I41" i="2"/>
  <c r="M40" i="2"/>
  <c r="I40" i="2"/>
  <c r="M32" i="2"/>
  <c r="M31" i="2"/>
  <c r="I30" i="2"/>
  <c r="M29" i="2"/>
  <c r="M28" i="2"/>
  <c r="I26" i="2"/>
  <c r="M25" i="2"/>
  <c r="M24" i="2"/>
  <c r="M23" i="2"/>
  <c r="M21" i="2"/>
  <c r="M19" i="2"/>
  <c r="M18" i="2"/>
  <c r="I17" i="2"/>
  <c r="I16" i="2"/>
  <c r="M12" i="2"/>
  <c r="I10" i="2"/>
  <c r="M9" i="2"/>
  <c r="N8" i="2"/>
  <c r="M6" i="2"/>
</calcChain>
</file>

<file path=xl/sharedStrings.xml><?xml version="1.0" encoding="utf-8"?>
<sst xmlns="http://schemas.openxmlformats.org/spreadsheetml/2006/main" count="758" uniqueCount="316">
  <si>
    <t>Nombre</t>
  </si>
  <si>
    <t>Datos generales entidad</t>
  </si>
  <si>
    <t>Fono</t>
  </si>
  <si>
    <t>Cargo o rol</t>
  </si>
  <si>
    <t xml:space="preserve">Ciudad o localidad donde se emplaza </t>
  </si>
  <si>
    <t>Fuente</t>
  </si>
  <si>
    <t>Convenios</t>
  </si>
  <si>
    <t>Windsor School</t>
  </si>
  <si>
    <t>Colegio de Música “Juan Sebastián Bach”</t>
  </si>
  <si>
    <t>Colegio San Luis de Alba</t>
  </si>
  <si>
    <t>Colegio Adventista</t>
  </si>
  <si>
    <t>Colegio Austral</t>
  </si>
  <si>
    <t>Colegio Aliwen</t>
  </si>
  <si>
    <t>Escuela Francia</t>
  </si>
  <si>
    <t xml:space="preserve">Escuela México </t>
  </si>
  <si>
    <t>Escuela Nº1 Chile</t>
  </si>
  <si>
    <t>Escuela España</t>
  </si>
  <si>
    <t>Escuela Teniente Merino</t>
  </si>
  <si>
    <t>Instituto INSAT</t>
  </si>
  <si>
    <t xml:space="preserve">Instituto Inmaculada Concepción </t>
  </si>
  <si>
    <t>Instituto Salesiano</t>
  </si>
  <si>
    <t>Instituto Comercial</t>
  </si>
  <si>
    <t>Liceo Bicentenario</t>
  </si>
  <si>
    <t>Liceo Santa María La Blanca</t>
  </si>
  <si>
    <t>Liceo Armando Robles Rivera</t>
  </si>
  <si>
    <t>Liceo Industrial</t>
  </si>
  <si>
    <t>Liceo Técnico</t>
  </si>
  <si>
    <t>Instituto Alemán de Osorno</t>
  </si>
  <si>
    <t>Hampton College</t>
  </si>
  <si>
    <t>Colegio Laico</t>
  </si>
  <si>
    <t>Escuela Alemania</t>
  </si>
  <si>
    <t>Escuela Fedor Dostoievski</t>
  </si>
  <si>
    <t>Municipalidad</t>
  </si>
  <si>
    <t>Valdivia</t>
  </si>
  <si>
    <t>Lanco</t>
  </si>
  <si>
    <t>Paillaco</t>
  </si>
  <si>
    <t>Osorno</t>
  </si>
  <si>
    <t>Niebla</t>
  </si>
  <si>
    <t>Comuna</t>
  </si>
  <si>
    <t>Región</t>
  </si>
  <si>
    <t>Los Ríos</t>
  </si>
  <si>
    <t>Los Lagos</t>
  </si>
  <si>
    <t>Gianna Carrasola</t>
  </si>
  <si>
    <t>Coordinadora educación básica</t>
  </si>
  <si>
    <t>632 220100</t>
  </si>
  <si>
    <t xml:space="preserve">Gabriel Fuentes </t>
  </si>
  <si>
    <t>Inspector general</t>
  </si>
  <si>
    <t>632 214334</t>
  </si>
  <si>
    <t>Patricia Puente</t>
  </si>
  <si>
    <t>UTP</t>
  </si>
  <si>
    <t>utpsla@colegiosanluisdealba</t>
  </si>
  <si>
    <t>632 204405</t>
  </si>
  <si>
    <t>Mariane Rubilar</t>
  </si>
  <si>
    <t>orientadora</t>
  </si>
  <si>
    <t>632 471129</t>
  </si>
  <si>
    <t>Germán Silva</t>
  </si>
  <si>
    <t>632 333133</t>
  </si>
  <si>
    <t>Carola Joustra</t>
  </si>
  <si>
    <t>632 272800</t>
  </si>
  <si>
    <t>Vilma Barriga Velozo</t>
  </si>
  <si>
    <t>632 279097</t>
  </si>
  <si>
    <t>Ingrid Villanueva</t>
  </si>
  <si>
    <t>632 220347</t>
  </si>
  <si>
    <t>Liliana Maldonado</t>
  </si>
  <si>
    <t>632 213657</t>
  </si>
  <si>
    <t>Pablo Coronado</t>
  </si>
  <si>
    <t>632 282034</t>
  </si>
  <si>
    <t>Adriana del Río</t>
  </si>
  <si>
    <t>Albertina Adriasola</t>
  </si>
  <si>
    <t>632 216079</t>
  </si>
  <si>
    <t>Ana María Valdés</t>
  </si>
  <si>
    <t>632 214966</t>
  </si>
  <si>
    <t>Sergio Sandoval</t>
  </si>
  <si>
    <t>632 220451</t>
  </si>
  <si>
    <t>Maritza Osorio</t>
  </si>
  <si>
    <t>632 211181</t>
  </si>
  <si>
    <t>Pilar Fuentes</t>
  </si>
  <si>
    <t>632 260600</t>
  </si>
  <si>
    <t>Juan Carlos Riffo</t>
  </si>
  <si>
    <t>632 213852</t>
  </si>
  <si>
    <t>Vanessa Encina</t>
  </si>
  <si>
    <t>632 247761</t>
  </si>
  <si>
    <t>Ximena Uribe Reyes</t>
  </si>
  <si>
    <t>xuriber@gmail.com</t>
  </si>
  <si>
    <t>632 215059</t>
  </si>
  <si>
    <t>632 213192</t>
  </si>
  <si>
    <t>632 214474</t>
  </si>
  <si>
    <t>María Eugenia Daruich</t>
  </si>
  <si>
    <t>632 214468</t>
  </si>
  <si>
    <t>Carla Sommer</t>
  </si>
  <si>
    <t>642 331800</t>
  </si>
  <si>
    <t>Gloria Mulsow</t>
  </si>
  <si>
    <t>gmulsow@uach.cl</t>
  </si>
  <si>
    <t>632 287882</t>
  </si>
  <si>
    <t>lopezhidalgo57@gmail.com</t>
  </si>
  <si>
    <t>632 25 3115</t>
  </si>
  <si>
    <t>Emilia Delgado</t>
  </si>
  <si>
    <t>632 212564</t>
  </si>
  <si>
    <t>632 214581</t>
  </si>
  <si>
    <t>claudiapaolab_@hotmail.com</t>
  </si>
  <si>
    <t>Claudia Fuentes Felmer</t>
  </si>
  <si>
    <t>colegiofelmer@gmail.com</t>
  </si>
  <si>
    <t>632 442318</t>
  </si>
  <si>
    <t>Correo 1</t>
  </si>
  <si>
    <t>Correo 2</t>
  </si>
  <si>
    <t xml:space="preserve"> -</t>
  </si>
  <si>
    <t>Futrono</t>
  </si>
  <si>
    <t>La Unión</t>
  </si>
  <si>
    <t>Río Bueno</t>
  </si>
  <si>
    <t>Lago Ranco</t>
  </si>
  <si>
    <t>Panguipulli</t>
  </si>
  <si>
    <t>Máfil</t>
  </si>
  <si>
    <t>Mariquina</t>
  </si>
  <si>
    <t>Río Negro</t>
  </si>
  <si>
    <t>Municipalidad de Valdivia</t>
  </si>
  <si>
    <t>Municipalidad de Futrono</t>
  </si>
  <si>
    <t>Municipalidad de La Unión</t>
  </si>
  <si>
    <t>Municipalidad de Río Bueno</t>
  </si>
  <si>
    <t>Municipalidad de Lago Ranco</t>
  </si>
  <si>
    <t>Municipalidad de Los Lagos</t>
  </si>
  <si>
    <t>Municipalidad de Lanco</t>
  </si>
  <si>
    <t>Municipalidad de Panguipulli</t>
  </si>
  <si>
    <t>Municipalidad de Máfil</t>
  </si>
  <si>
    <t>Municipalidad de Mariquina</t>
  </si>
  <si>
    <t>Municipalidad de Paillaco</t>
  </si>
  <si>
    <t>Municipalidad de Río Negro</t>
  </si>
  <si>
    <t>esc.mexicovald@gmail.com</t>
  </si>
  <si>
    <t>rectorisv@salesianosvaldivia.cl</t>
  </si>
  <si>
    <t>direccion@colegiosanluisdealba.cl</t>
  </si>
  <si>
    <t>Isaac Salas Icarte</t>
  </si>
  <si>
    <t>Sandra Von Johnn</t>
  </si>
  <si>
    <t>José Isert Arriagada</t>
  </si>
  <si>
    <t>Cargo</t>
  </si>
  <si>
    <t>Correo</t>
  </si>
  <si>
    <t>Directora</t>
  </si>
  <si>
    <t>Director</t>
  </si>
  <si>
    <t>Omar Sabat</t>
  </si>
  <si>
    <t>Claudio Lavado</t>
  </si>
  <si>
    <t>Aldo Pinuer</t>
  </si>
  <si>
    <t>Luis Reyes</t>
  </si>
  <si>
    <t>Miguel Meza</t>
  </si>
  <si>
    <t>Samuel Torres</t>
  </si>
  <si>
    <t>Rolando Peña</t>
  </si>
  <si>
    <t>Rodrigo Vadivia</t>
  </si>
  <si>
    <t>Claudio Sepúlveda</t>
  </si>
  <si>
    <t>Guillermo Mitre</t>
  </si>
  <si>
    <t>María Ramona Reyes</t>
  </si>
  <si>
    <t>Carlos Schwalm</t>
  </si>
  <si>
    <t xml:space="preserve">993052708,  63 2 481213 </t>
  </si>
  <si>
    <t xml:space="preserve">alcalde@munifutrono.cl; secalcalde@munifutrono.cl, </t>
  </si>
  <si>
    <t>Alcalde</t>
  </si>
  <si>
    <t>Alcaldesa</t>
  </si>
  <si>
    <t>administrador@muniriobueno.cl</t>
  </si>
  <si>
    <t>turismo@lagoranco.cl</t>
  </si>
  <si>
    <t>63 2 460314</t>
  </si>
  <si>
    <t xml:space="preserve"> Administrador municipal: por definir aún</t>
  </si>
  <si>
    <t>Loreto Cabezas</t>
  </si>
  <si>
    <t>Administradora</t>
  </si>
  <si>
    <t xml:space="preserve">Mauricio Obando </t>
  </si>
  <si>
    <t>Administrador</t>
  </si>
  <si>
    <t xml:space="preserve">Esteban Garrido </t>
  </si>
  <si>
    <t>Dpt. Turismo, arte y cultura</t>
  </si>
  <si>
    <t xml:space="preserve">Ibet Albornoz </t>
  </si>
  <si>
    <t>Gestión municipal</t>
  </si>
  <si>
    <t>Mauricio Barría</t>
  </si>
  <si>
    <t>PDI Valdivia</t>
  </si>
  <si>
    <t>Lilian Fuentes</t>
  </si>
  <si>
    <t>632 670467</t>
  </si>
  <si>
    <t>Grace Arango</t>
  </si>
  <si>
    <t>SAG</t>
  </si>
  <si>
    <t>Rubén Cofré</t>
  </si>
  <si>
    <t>632 21 3984</t>
  </si>
  <si>
    <t>Sename</t>
  </si>
  <si>
    <t>632 239232 - 239233</t>
  </si>
  <si>
    <t>Fundación Niño y Patria</t>
  </si>
  <si>
    <t>Claudio Fehrmann</t>
  </si>
  <si>
    <t>CIFAN</t>
  </si>
  <si>
    <t>Antoine Leuridan</t>
  </si>
  <si>
    <t>Fundación para la Superación de la Pobreza</t>
  </si>
  <si>
    <t>Fundación Las Rosas</t>
  </si>
  <si>
    <t>Servicio de Salud Valdivia</t>
  </si>
  <si>
    <t>Carmen Gloria Valenzuela (RR.PP)</t>
  </si>
  <si>
    <t>Senama</t>
  </si>
  <si>
    <t>Karen González</t>
  </si>
  <si>
    <t>632 333378</t>
  </si>
  <si>
    <t>Unión Comunal de Juntas de Vecinos (Valdivia)</t>
  </si>
  <si>
    <t>Presidente</t>
  </si>
  <si>
    <t>Roberto Paredes</t>
  </si>
  <si>
    <t>Organización Social</t>
  </si>
  <si>
    <t>Servicios Públicos</t>
  </si>
  <si>
    <t>Fundación</t>
  </si>
  <si>
    <t>Gabriela Díaz Díaz</t>
  </si>
  <si>
    <t>jefeadministracion@domusmater.cl</t>
  </si>
  <si>
    <t>Colegio Domus Mater</t>
  </si>
  <si>
    <t>Jefa de administración</t>
  </si>
  <si>
    <t>escuela.francia.valdivia@gmail.com</t>
  </si>
  <si>
    <t>Cristina Adela Ochoa</t>
  </si>
  <si>
    <t>vanessaencina@hotmail.com</t>
  </si>
  <si>
    <t>Jefa UTP</t>
  </si>
  <si>
    <t>Francisco Javier Guajardo</t>
  </si>
  <si>
    <t>Jefe UTP</t>
  </si>
  <si>
    <t xml:space="preserve">Marlene Millanao: reemplaza 2017 Catalina González </t>
  </si>
  <si>
    <t>catagonzalezmoreno@gmail.com</t>
  </si>
  <si>
    <t>Colegio Bernardo Felmer de Lanco</t>
  </si>
  <si>
    <t>Rodolfo López Hidalgo</t>
  </si>
  <si>
    <t>Orientadora</t>
  </si>
  <si>
    <t>632 491212; 63 2 491213</t>
  </si>
  <si>
    <t xml:space="preserve">64 2 472200 (secretaría municipal) /472275 </t>
  </si>
  <si>
    <t>miguelcayul@gmail.com</t>
  </si>
  <si>
    <t>marlene.bastidas@larrvaldivia.cl</t>
  </si>
  <si>
    <t xml:space="preserve">Miguel Angel Cayul; Marlene Bastidas (coordinadora académica)
</t>
  </si>
  <si>
    <t>Escuela de Niebla Juan Bosch</t>
  </si>
  <si>
    <t>Instituto Alemán Carlos Andwanter</t>
  </si>
  <si>
    <t>Alfredo Grossoli; Patricio Ferreti; Verónica Martin</t>
  </si>
  <si>
    <t>agrossoli@dsvaldivia.cl; pferreti@dsvaldivia; vmartin@dsvaldivia</t>
  </si>
  <si>
    <t>632 471104; 632 471124; 632 471118</t>
  </si>
  <si>
    <t>Coordinador académico; Coordinador 7° a IV° medio; Coordinadora 1° a 6° básico</t>
  </si>
  <si>
    <t>si</t>
  </si>
  <si>
    <t>Nombre entidad</t>
  </si>
  <si>
    <t>Tipo: Municipio; Establecimiento Escolar; Organización Social; Entidad Pública; Entidad Privada; ONG; Fundación; Iglesia; Universidad; Otro (Cuál)</t>
  </si>
  <si>
    <t>Iglesia/Fundación</t>
  </si>
  <si>
    <t>Datos autoridades o contacto principal</t>
  </si>
  <si>
    <t>Natacha Galarce</t>
  </si>
  <si>
    <t>Coordinadora tercer ciclo y diplomado IB</t>
  </si>
  <si>
    <t>General: 642 331800</t>
  </si>
  <si>
    <t>General: 632 214334</t>
  </si>
  <si>
    <t>Liceo Rodulfo Amando Phillipi</t>
  </si>
  <si>
    <t>General: 632 42 1564</t>
  </si>
  <si>
    <t xml:space="preserve">General: 632 220100 </t>
  </si>
  <si>
    <t>General: 632 213535</t>
  </si>
  <si>
    <t>General: 632 211181</t>
  </si>
  <si>
    <t>Vivien Turner</t>
  </si>
  <si>
    <t>Carlos Tadeo Bórquez Pérez</t>
  </si>
  <si>
    <t>General: colegiomusicajsbach@gmail.com</t>
  </si>
  <si>
    <t>Liske Salden</t>
  </si>
  <si>
    <t>Rectora</t>
  </si>
  <si>
    <t>lsalden@dsvaldivia.cl/ General: secretariadireccion@dsvaldivia.cl (secretaria de rectoría: Carolyn Riney)</t>
  </si>
  <si>
    <t>General: 632 471101</t>
  </si>
  <si>
    <t>Orientador</t>
  </si>
  <si>
    <t>General 632 216052</t>
  </si>
  <si>
    <t>Patricio Valencia Toro</t>
  </si>
  <si>
    <t>General: 632 333131</t>
  </si>
  <si>
    <t>Santos Velasquez</t>
  </si>
  <si>
    <t>Andrea Orellana Gallardo/ Alicia Abarzúa</t>
  </si>
  <si>
    <t>orientadora (reemplazo hasta 2o semestre)/ orientadora</t>
  </si>
  <si>
    <t>adrianadelrio@gmail.com/ General: escuela1chile@gmail.com</t>
  </si>
  <si>
    <t>General: vianoba1@yahoo.es</t>
  </si>
  <si>
    <t>Ximena Bustamante</t>
  </si>
  <si>
    <t>General: 632 212564</t>
  </si>
  <si>
    <t>General: 632 214025</t>
  </si>
  <si>
    <t>General: instituto@inmaculadavaldivia.cl</t>
  </si>
  <si>
    <t xml:space="preserve"> General: 632 260600</t>
  </si>
  <si>
    <t>Coordinadora académica</t>
  </si>
  <si>
    <t>claudiofehrmann@gmail.com/ General: centrovaldivia@fundacionninoypatria</t>
  </si>
  <si>
    <t>carolina.momberg@superacionpobreza.cl</t>
  </si>
  <si>
    <t>Carolina Momberg</t>
  </si>
  <si>
    <t>Directora regional</t>
  </si>
  <si>
    <t>General: 632 25 42 98</t>
  </si>
  <si>
    <t>Ana María Silva Erdmann</t>
  </si>
  <si>
    <t>Coordinadora de Desarrollo (oficina Valdivia)</t>
  </si>
  <si>
    <t>9-9345 2791</t>
  </si>
  <si>
    <t>asilva@flrosas.cl</t>
  </si>
  <si>
    <t>Parque Urbano "El Bosque": Comité Ecológico Lemu Lahuen (CELL)</t>
  </si>
  <si>
    <t>General: admpueb@gmail.com</t>
  </si>
  <si>
    <t>General:  632 204563</t>
  </si>
  <si>
    <t>aduarte@dso.cl</t>
  </si>
  <si>
    <t>Ana María Muñoz Jaramillo</t>
  </si>
  <si>
    <t xml:space="preserve">Directora/DIRECTORA interina </t>
  </si>
  <si>
    <t xml:space="preserve"> diazdiaz.gabriela@gmail.com</t>
  </si>
  <si>
    <t>direccion@lsmb.cl</t>
  </si>
  <si>
    <t xml:space="preserve">María Angélica Norambuena </t>
  </si>
  <si>
    <t>Rose Marie Fabrega</t>
  </si>
  <si>
    <t xml:space="preserve"> ivsanchezdo@gmail.com</t>
  </si>
  <si>
    <t>francisco.guajardo@larvaldivia.cl</t>
  </si>
  <si>
    <t xml:space="preserve">General: secretaria.academica@windsorschool.cl </t>
  </si>
  <si>
    <t>colegioaustral@123.cl</t>
  </si>
  <si>
    <t>General: colttemerino.09@gmail.com</t>
  </si>
  <si>
    <t>Andrea Rojas</t>
  </si>
  <si>
    <t>instituto@salesianosvaldivia.cl</t>
  </si>
  <si>
    <t>liceotecvaldivia@gmail.com</t>
  </si>
  <si>
    <t>-</t>
  </si>
  <si>
    <t>Jordana Muñoz Figeroa</t>
  </si>
  <si>
    <t>Directora de Desarrollo Comunitario</t>
  </si>
  <si>
    <t>Presidenta del comité</t>
  </si>
  <si>
    <t>administradora</t>
  </si>
  <si>
    <t>Ema Hermosilla</t>
  </si>
  <si>
    <t>jefa de la plana mayor</t>
  </si>
  <si>
    <t>nicole.gardaix@sename.cl</t>
  </si>
  <si>
    <t>Nicole Gardaix Salazar</t>
  </si>
  <si>
    <t>directora subrogante</t>
  </si>
  <si>
    <t>jefe de oficina</t>
  </si>
  <si>
    <t xml:space="preserve"> directora.efrancia@gmail.com</t>
  </si>
  <si>
    <t>inscoval@gmail.com</t>
  </si>
  <si>
    <t xml:space="preserve"> direccion@colgiosanluisdealba.cl</t>
  </si>
  <si>
    <t xml:space="preserve"> esc.mexicovald@gmail.com</t>
  </si>
  <si>
    <t>jefe tecnico</t>
  </si>
  <si>
    <t>directora</t>
  </si>
  <si>
    <t>Viviana Orellana Barrientos</t>
  </si>
  <si>
    <t>jefa de UTP</t>
  </si>
  <si>
    <t>director</t>
  </si>
  <si>
    <t>Boris Chiffelle</t>
  </si>
  <si>
    <t>General: escuela-alemania@hotmail.com</t>
  </si>
  <si>
    <t>632 264940</t>
  </si>
  <si>
    <t>Minerva Navarrete</t>
  </si>
  <si>
    <t>minerva.navarrete@munilanco.cl</t>
  </si>
  <si>
    <t xml:space="preserve"> 63 2670100</t>
  </si>
  <si>
    <t>alcaldia@munipaillaco.cl</t>
  </si>
  <si>
    <t>Eugenia Martinez</t>
  </si>
  <si>
    <t>emartinez@munipaillaco.cl</t>
  </si>
  <si>
    <t xml:space="preserve">  64 2 340 400 </t>
  </si>
  <si>
    <t>Italo Perez Galaz</t>
  </si>
  <si>
    <t>iperez@munivaldivia.cl</t>
  </si>
  <si>
    <r>
      <t xml:space="preserve">Datos de contacto contraparte u otros contactos </t>
    </r>
    <r>
      <rPr>
        <sz val="10"/>
        <color theme="1"/>
        <rFont val="Calibri Light"/>
        <family val="2"/>
        <scheme val="major"/>
      </rPr>
      <t>(en el caso de establecimientos escolares, si sólo está el dato del director o directora, es porque ellos figuran como contraparte).</t>
    </r>
  </si>
  <si>
    <t>CONTACTOS CONVENIOS DVcM</t>
  </si>
  <si>
    <t>Establecimiento Escolar</t>
  </si>
  <si>
    <t>Ivan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</si>
</sst>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Border="1"/>
    <xf numFmtId="0" fontId="0" fillId="0" borderId="0" xfId="0" applyFill="1"/>
    <xf numFmtId="0" fontId="2" fillId="0" borderId="0" xfId="0" applyFont="1" applyFill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5" fillId="4" borderId="7" xfId="0" applyFont="1" applyFill="1" applyBorder="1"/>
    <xf numFmtId="0" fontId="5" fillId="4" borderId="7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8" xfId="0" applyFont="1" applyFill="1" applyBorder="1"/>
    <xf numFmtId="0" fontId="7" fillId="4" borderId="0" xfId="1" applyFill="1" applyBorder="1"/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top"/>
    </xf>
    <xf numFmtId="0" fontId="9" fillId="4" borderId="0" xfId="1" applyFont="1" applyFill="1" applyBorder="1" applyAlignment="1">
      <alignment vertical="top"/>
    </xf>
    <xf numFmtId="0" fontId="7" fillId="4" borderId="0" xfId="1" applyFill="1" applyBorder="1" applyAlignment="1">
      <alignment horizontal="left" vertical="center"/>
    </xf>
    <xf numFmtId="0" fontId="9" fillId="4" borderId="0" xfId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left" vertical="center"/>
    </xf>
    <xf numFmtId="0" fontId="5" fillId="4" borderId="7" xfId="0" applyFont="1" applyFill="1" applyBorder="1" applyAlignment="1"/>
    <xf numFmtId="0" fontId="5" fillId="4" borderId="0" xfId="0" applyFont="1" applyFill="1" applyBorder="1" applyAlignment="1"/>
    <xf numFmtId="0" fontId="5" fillId="4" borderId="8" xfId="0" applyFont="1" applyFill="1" applyBorder="1" applyAlignment="1">
      <alignment horizontal="left" vertical="top"/>
    </xf>
    <xf numFmtId="0" fontId="9" fillId="4" borderId="0" xfId="1" applyFont="1" applyFill="1" applyBorder="1" applyAlignment="1"/>
    <xf numFmtId="0" fontId="9" fillId="4" borderId="0" xfId="1" applyFont="1" applyFill="1" applyBorder="1"/>
    <xf numFmtId="0" fontId="9" fillId="4" borderId="0" xfId="0" applyFont="1" applyFill="1" applyBorder="1"/>
    <xf numFmtId="0" fontId="5" fillId="4" borderId="0" xfId="1" applyFont="1" applyFill="1" applyBorder="1"/>
    <xf numFmtId="0" fontId="0" fillId="4" borderId="0" xfId="0" applyFill="1"/>
    <xf numFmtId="0" fontId="5" fillId="4" borderId="9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9" fillId="4" borderId="10" xfId="0" applyFont="1" applyFill="1" applyBorder="1"/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/>
    <xf numFmtId="0" fontId="5" fillId="4" borderId="6" xfId="0" applyFont="1" applyFill="1" applyBorder="1" applyAlignment="1">
      <alignment horizontal="left" vertical="center"/>
    </xf>
    <xf numFmtId="0" fontId="9" fillId="4" borderId="0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4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4"/>
    <cellStyle name="Normal 2" xfId="2"/>
    <cellStyle name="Normal 3" xfId="3"/>
    <cellStyle name="Normal 4" xfId="5"/>
    <cellStyle name="Normal 5" xfId="6"/>
    <cellStyle name="Normal 6" xfId="7"/>
    <cellStyle name="Normal 7" xfId="9"/>
    <cellStyle name="Normal 8" xfId="10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calde@munifutrono.cl" TargetMode="External"/><Relationship Id="rId13" Type="http://schemas.openxmlformats.org/officeDocument/2006/relationships/hyperlink" Target="mailto:francisco.guajardo@larvaldivia.cl" TargetMode="External"/><Relationship Id="rId18" Type="http://schemas.openxmlformats.org/officeDocument/2006/relationships/hyperlink" Target="mailto:inscoval@gmail.com" TargetMode="External"/><Relationship Id="rId3" Type="http://schemas.openxmlformats.org/officeDocument/2006/relationships/hyperlink" Target="mailto:escuela.francia.valdivia@gmail.com" TargetMode="External"/><Relationship Id="rId21" Type="http://schemas.openxmlformats.org/officeDocument/2006/relationships/hyperlink" Target="mailto:emartinez@munipaillaco.cl" TargetMode="External"/><Relationship Id="rId7" Type="http://schemas.openxmlformats.org/officeDocument/2006/relationships/hyperlink" Target="mailto:marlene.bastidas@larrvaldivia.cl" TargetMode="External"/><Relationship Id="rId12" Type="http://schemas.openxmlformats.org/officeDocument/2006/relationships/hyperlink" Target="mailto:direccion@lsmb.cl" TargetMode="External"/><Relationship Id="rId17" Type="http://schemas.openxmlformats.org/officeDocument/2006/relationships/hyperlink" Target="mailto:nicole.gardaix@sename.cl" TargetMode="External"/><Relationship Id="rId2" Type="http://schemas.openxmlformats.org/officeDocument/2006/relationships/hyperlink" Target="mailto:jefeadministracion@domusmater.cl" TargetMode="External"/><Relationship Id="rId16" Type="http://schemas.openxmlformats.org/officeDocument/2006/relationships/hyperlink" Target="mailto:liceotecvaldivia@gmail.com" TargetMode="External"/><Relationship Id="rId20" Type="http://schemas.openxmlformats.org/officeDocument/2006/relationships/hyperlink" Target="mailto:alcaldia@munipaillaco.cl" TargetMode="External"/><Relationship Id="rId1" Type="http://schemas.openxmlformats.org/officeDocument/2006/relationships/hyperlink" Target="mailto:direccion@colegiosanluisdealba.cl" TargetMode="External"/><Relationship Id="rId6" Type="http://schemas.openxmlformats.org/officeDocument/2006/relationships/hyperlink" Target="mailto:miguelcayul@gmail.com" TargetMode="External"/><Relationship Id="rId11" Type="http://schemas.openxmlformats.org/officeDocument/2006/relationships/hyperlink" Target="mailto:aduarte@dso.cl" TargetMode="External"/><Relationship Id="rId5" Type="http://schemas.openxmlformats.org/officeDocument/2006/relationships/hyperlink" Target="mailto:catagonzalezmoreno@gmail.com" TargetMode="External"/><Relationship Id="rId15" Type="http://schemas.openxmlformats.org/officeDocument/2006/relationships/hyperlink" Target="mailto:instituto@salesianosvaldivia.c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asilva@flrosas.cl" TargetMode="External"/><Relationship Id="rId19" Type="http://schemas.openxmlformats.org/officeDocument/2006/relationships/hyperlink" Target="mailto:minerva.navarrete@munilanco.cl" TargetMode="External"/><Relationship Id="rId4" Type="http://schemas.openxmlformats.org/officeDocument/2006/relationships/hyperlink" Target="mailto:vanessaencina@hotmail.com" TargetMode="External"/><Relationship Id="rId9" Type="http://schemas.openxmlformats.org/officeDocument/2006/relationships/hyperlink" Target="mailto:carolina.momberg@superacionpobreza.cl" TargetMode="External"/><Relationship Id="rId14" Type="http://schemas.openxmlformats.org/officeDocument/2006/relationships/hyperlink" Target="mailto:colegioaustral@123.cl" TargetMode="External"/><Relationship Id="rId22" Type="http://schemas.openxmlformats.org/officeDocument/2006/relationships/hyperlink" Target="mailto:iperez@munivaldivia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selection activeCell="K51" sqref="K51"/>
    </sheetView>
  </sheetViews>
  <sheetFormatPr baseColWidth="10" defaultRowHeight="15" x14ac:dyDescent="0.25"/>
  <cols>
    <col min="7" max="7" width="26.28515625" customWidth="1"/>
    <col min="10" max="10" width="22.5703125" customWidth="1"/>
    <col min="11" max="11" width="20.7109375" customWidth="1"/>
    <col min="13" max="13" width="23.85546875" customWidth="1"/>
  </cols>
  <sheetData>
    <row r="1" spans="1:15" x14ac:dyDescent="0.25">
      <c r="A1" t="s">
        <v>313</v>
      </c>
    </row>
    <row r="2" spans="1:15" ht="15.75" thickBot="1" x14ac:dyDescent="0.3"/>
    <row r="3" spans="1:15" ht="15" customHeight="1" x14ac:dyDescent="0.25">
      <c r="A3" s="50" t="s">
        <v>5</v>
      </c>
      <c r="B3" s="47" t="s">
        <v>1</v>
      </c>
      <c r="C3" s="48"/>
      <c r="D3" s="48"/>
      <c r="E3" s="48"/>
      <c r="F3" s="49"/>
      <c r="G3" s="47" t="s">
        <v>221</v>
      </c>
      <c r="H3" s="48"/>
      <c r="I3" s="48"/>
      <c r="J3" s="49"/>
      <c r="K3" s="47" t="s">
        <v>312</v>
      </c>
      <c r="L3" s="48"/>
      <c r="M3" s="48"/>
      <c r="N3" s="48"/>
      <c r="O3" s="49"/>
    </row>
    <row r="4" spans="1:15" ht="15.75" thickBot="1" x14ac:dyDescent="0.3">
      <c r="A4" s="51"/>
      <c r="B4" s="14" t="s">
        <v>218</v>
      </c>
      <c r="C4" s="9" t="s">
        <v>219</v>
      </c>
      <c r="D4" s="10" t="s">
        <v>4</v>
      </c>
      <c r="E4" s="9" t="s">
        <v>38</v>
      </c>
      <c r="F4" s="12" t="s">
        <v>39</v>
      </c>
      <c r="G4" s="11" t="s">
        <v>0</v>
      </c>
      <c r="H4" s="9" t="s">
        <v>132</v>
      </c>
      <c r="I4" s="9" t="s">
        <v>133</v>
      </c>
      <c r="J4" s="12" t="s">
        <v>2</v>
      </c>
      <c r="K4" s="11" t="s">
        <v>0</v>
      </c>
      <c r="L4" s="9" t="s">
        <v>3</v>
      </c>
      <c r="M4" s="9" t="s">
        <v>103</v>
      </c>
      <c r="N4" s="9" t="s">
        <v>104</v>
      </c>
      <c r="O4" s="13" t="s">
        <v>2</v>
      </c>
    </row>
    <row r="5" spans="1:15" x14ac:dyDescent="0.25">
      <c r="A5" s="52" t="s">
        <v>6</v>
      </c>
      <c r="B5" s="43" t="s">
        <v>203</v>
      </c>
      <c r="C5" s="41" t="s">
        <v>314</v>
      </c>
      <c r="D5" s="41" t="s">
        <v>34</v>
      </c>
      <c r="E5" s="41" t="s">
        <v>34</v>
      </c>
      <c r="F5" s="42" t="s">
        <v>40</v>
      </c>
      <c r="G5" s="40" t="s">
        <v>100</v>
      </c>
      <c r="H5" s="41" t="s">
        <v>134</v>
      </c>
      <c r="I5" s="43" t="s">
        <v>101</v>
      </c>
      <c r="J5" s="42"/>
      <c r="K5" s="40" t="s">
        <v>105</v>
      </c>
      <c r="L5" s="43"/>
      <c r="M5" s="43"/>
      <c r="N5" s="44"/>
      <c r="O5" s="45" t="s">
        <v>102</v>
      </c>
    </row>
    <row r="6" spans="1:15" x14ac:dyDescent="0.25">
      <c r="A6" s="53" t="s">
        <v>6</v>
      </c>
      <c r="B6" s="20" t="s">
        <v>27</v>
      </c>
      <c r="C6" s="17" t="s">
        <v>314</v>
      </c>
      <c r="D6" s="17" t="s">
        <v>36</v>
      </c>
      <c r="E6" s="17" t="s">
        <v>36</v>
      </c>
      <c r="F6" s="18" t="s">
        <v>41</v>
      </c>
      <c r="G6" s="15" t="s">
        <v>222</v>
      </c>
      <c r="H6" s="17" t="s">
        <v>134</v>
      </c>
      <c r="I6" s="19" t="s">
        <v>265</v>
      </c>
      <c r="J6" s="18" t="s">
        <v>224</v>
      </c>
      <c r="K6" s="16" t="s">
        <v>89</v>
      </c>
      <c r="L6" s="20" t="s">
        <v>223</v>
      </c>
      <c r="M6" s="20" t="str">
        <f>HYPERLINK("../../../Downloads/csommer@dso.cl","csommer@dso.cl")</f>
        <v>csommer@dso.cl</v>
      </c>
      <c r="N6" s="20" t="s">
        <v>105</v>
      </c>
      <c r="O6" s="21" t="s">
        <v>90</v>
      </c>
    </row>
    <row r="7" spans="1:15" x14ac:dyDescent="0.25">
      <c r="A7" s="53" t="s">
        <v>6</v>
      </c>
      <c r="B7" s="20" t="s">
        <v>226</v>
      </c>
      <c r="C7" s="17" t="s">
        <v>314</v>
      </c>
      <c r="D7" s="17" t="s">
        <v>35</v>
      </c>
      <c r="E7" s="17" t="s">
        <v>35</v>
      </c>
      <c r="F7" s="18" t="s">
        <v>40</v>
      </c>
      <c r="G7" s="16" t="s">
        <v>266</v>
      </c>
      <c r="H7" s="17" t="s">
        <v>267</v>
      </c>
      <c r="I7" s="20" t="s">
        <v>99</v>
      </c>
      <c r="J7" s="18" t="s">
        <v>227</v>
      </c>
      <c r="K7" s="16" t="s">
        <v>105</v>
      </c>
      <c r="L7" s="20" t="s">
        <v>105</v>
      </c>
      <c r="M7" s="20" t="s">
        <v>105</v>
      </c>
      <c r="N7" s="20" t="s">
        <v>105</v>
      </c>
      <c r="O7" s="21" t="s">
        <v>105</v>
      </c>
    </row>
    <row r="8" spans="1:15" x14ac:dyDescent="0.25">
      <c r="A8" s="53" t="s">
        <v>6</v>
      </c>
      <c r="B8" s="20" t="s">
        <v>193</v>
      </c>
      <c r="C8" s="17" t="s">
        <v>314</v>
      </c>
      <c r="D8" s="17" t="s">
        <v>33</v>
      </c>
      <c r="E8" s="17" t="s">
        <v>33</v>
      </c>
      <c r="F8" s="18" t="s">
        <v>40</v>
      </c>
      <c r="G8" s="15" t="s">
        <v>191</v>
      </c>
      <c r="H8" s="17" t="s">
        <v>134</v>
      </c>
      <c r="I8" s="17" t="s">
        <v>268</v>
      </c>
      <c r="J8" s="18" t="s">
        <v>105</v>
      </c>
      <c r="K8" s="16" t="s">
        <v>57</v>
      </c>
      <c r="L8" s="22" t="s">
        <v>194</v>
      </c>
      <c r="M8" s="23" t="s">
        <v>192</v>
      </c>
      <c r="N8" s="20" t="str">
        <f>HYPERLINK("mailto:domusmater01@hotmail.com","domusmater01@hotmail.com")</f>
        <v>domusmater01@hotmail.com</v>
      </c>
      <c r="O8" s="21" t="s">
        <v>58</v>
      </c>
    </row>
    <row r="9" spans="1:15" x14ac:dyDescent="0.25">
      <c r="A9" s="53" t="s">
        <v>6</v>
      </c>
      <c r="B9" s="20" t="s">
        <v>13</v>
      </c>
      <c r="C9" s="17" t="s">
        <v>314</v>
      </c>
      <c r="D9" s="17" t="s">
        <v>33</v>
      </c>
      <c r="E9" s="17" t="s">
        <v>33</v>
      </c>
      <c r="F9" s="18" t="s">
        <v>40</v>
      </c>
      <c r="G9" s="15" t="s">
        <v>196</v>
      </c>
      <c r="H9" s="17" t="s">
        <v>134</v>
      </c>
      <c r="I9" s="17" t="s">
        <v>291</v>
      </c>
      <c r="J9" s="18" t="s">
        <v>105</v>
      </c>
      <c r="K9" s="16" t="s">
        <v>61</v>
      </c>
      <c r="L9" s="22" t="s">
        <v>198</v>
      </c>
      <c r="M9" s="20" t="str">
        <f>HYPERLINK("mailto:ingridv.efrancia@gmail.com","ingridv.efrancia@gmail.com")</f>
        <v>ingridv.efrancia@gmail.com</v>
      </c>
      <c r="N9" s="46" t="s">
        <v>195</v>
      </c>
      <c r="O9" s="21" t="s">
        <v>62</v>
      </c>
    </row>
    <row r="10" spans="1:15" x14ac:dyDescent="0.25">
      <c r="A10" s="53" t="s">
        <v>6</v>
      </c>
      <c r="B10" s="20" t="s">
        <v>22</v>
      </c>
      <c r="C10" s="17" t="s">
        <v>314</v>
      </c>
      <c r="D10" s="17" t="s">
        <v>33</v>
      </c>
      <c r="E10" s="17" t="s">
        <v>33</v>
      </c>
      <c r="F10" s="18" t="s">
        <v>40</v>
      </c>
      <c r="G10" s="16" t="s">
        <v>271</v>
      </c>
      <c r="H10" s="17" t="s">
        <v>134</v>
      </c>
      <c r="I10" s="26" t="str">
        <f>HYPERLINK("mailto:bicentenariovaldivia@gmail.com","bicentenariovaldivia@gmail.com")</f>
        <v>bicentenariovaldivia@gmail.com</v>
      </c>
      <c r="J10" s="18"/>
      <c r="K10" s="16" t="s">
        <v>80</v>
      </c>
      <c r="L10" s="20" t="s">
        <v>198</v>
      </c>
      <c r="M10" s="25" t="s">
        <v>197</v>
      </c>
      <c r="N10" s="20"/>
      <c r="O10" s="21" t="s">
        <v>81</v>
      </c>
    </row>
    <row r="11" spans="1:15" x14ac:dyDescent="0.25">
      <c r="A11" s="53" t="s">
        <v>6</v>
      </c>
      <c r="B11" s="20" t="s">
        <v>23</v>
      </c>
      <c r="C11" s="17" t="s">
        <v>314</v>
      </c>
      <c r="D11" s="17" t="s">
        <v>33</v>
      </c>
      <c r="E11" s="17" t="s">
        <v>33</v>
      </c>
      <c r="F11" s="18" t="s">
        <v>40</v>
      </c>
      <c r="G11" s="16" t="s">
        <v>270</v>
      </c>
      <c r="H11" s="17" t="s">
        <v>134</v>
      </c>
      <c r="I11" s="24" t="s">
        <v>269</v>
      </c>
      <c r="J11" s="18"/>
      <c r="K11" s="16" t="s">
        <v>82</v>
      </c>
      <c r="L11" s="20" t="s">
        <v>205</v>
      </c>
      <c r="M11" s="20" t="s">
        <v>83</v>
      </c>
      <c r="N11" s="20"/>
      <c r="O11" s="21" t="s">
        <v>84</v>
      </c>
    </row>
    <row r="12" spans="1:15" x14ac:dyDescent="0.25">
      <c r="A12" s="53" t="s">
        <v>6</v>
      </c>
      <c r="B12" s="20" t="s">
        <v>25</v>
      </c>
      <c r="C12" s="17" t="s">
        <v>314</v>
      </c>
      <c r="D12" s="17" t="s">
        <v>33</v>
      </c>
      <c r="E12" s="17" t="s">
        <v>33</v>
      </c>
      <c r="F12" s="18" t="s">
        <v>40</v>
      </c>
      <c r="G12" s="16" t="s">
        <v>315</v>
      </c>
      <c r="H12" s="17" t="s">
        <v>135</v>
      </c>
      <c r="I12" s="20" t="s">
        <v>272</v>
      </c>
      <c r="J12" s="18" t="s">
        <v>105</v>
      </c>
      <c r="K12" s="16" t="s">
        <v>201</v>
      </c>
      <c r="L12" s="20" t="s">
        <v>198</v>
      </c>
      <c r="M12" s="20" t="str">
        <f>HYPERLINK("mailto:marlenemk26@gmail.com","marlenemk26@gmail.com")</f>
        <v>marlenemk26@gmail.com</v>
      </c>
      <c r="N12" s="25" t="s">
        <v>202</v>
      </c>
      <c r="O12" s="21" t="s">
        <v>86</v>
      </c>
    </row>
    <row r="13" spans="1:15" x14ac:dyDescent="0.25">
      <c r="A13" s="53" t="s">
        <v>6</v>
      </c>
      <c r="B13" s="20" t="s">
        <v>21</v>
      </c>
      <c r="C13" s="17" t="s">
        <v>314</v>
      </c>
      <c r="D13" s="17" t="s">
        <v>33</v>
      </c>
      <c r="E13" s="17" t="s">
        <v>33</v>
      </c>
      <c r="F13" s="18" t="s">
        <v>40</v>
      </c>
      <c r="G13" s="16" t="s">
        <v>78</v>
      </c>
      <c r="H13" s="20" t="s">
        <v>135</v>
      </c>
      <c r="I13" s="24" t="s">
        <v>292</v>
      </c>
      <c r="J13" s="21" t="s">
        <v>79</v>
      </c>
      <c r="K13" s="16" t="s">
        <v>105</v>
      </c>
      <c r="L13" s="20" t="s">
        <v>105</v>
      </c>
      <c r="M13" s="20" t="s">
        <v>105</v>
      </c>
      <c r="N13" s="20" t="s">
        <v>105</v>
      </c>
      <c r="O13" s="21" t="s">
        <v>105</v>
      </c>
    </row>
    <row r="14" spans="1:15" x14ac:dyDescent="0.25">
      <c r="A14" s="53" t="s">
        <v>6</v>
      </c>
      <c r="B14" s="20" t="s">
        <v>24</v>
      </c>
      <c r="C14" s="17" t="s">
        <v>314</v>
      </c>
      <c r="D14" s="17" t="s">
        <v>33</v>
      </c>
      <c r="E14" s="17" t="s">
        <v>33</v>
      </c>
      <c r="F14" s="18" t="s">
        <v>40</v>
      </c>
      <c r="G14" s="16" t="s">
        <v>199</v>
      </c>
      <c r="H14" s="17" t="s">
        <v>135</v>
      </c>
      <c r="I14" s="24" t="s">
        <v>273</v>
      </c>
      <c r="J14" s="18"/>
      <c r="K14" s="16" t="s">
        <v>210</v>
      </c>
      <c r="L14" s="20" t="s">
        <v>200</v>
      </c>
      <c r="M14" s="25" t="s">
        <v>208</v>
      </c>
      <c r="N14" s="25" t="s">
        <v>209</v>
      </c>
      <c r="O14" s="21" t="s">
        <v>85</v>
      </c>
    </row>
    <row r="15" spans="1:15" x14ac:dyDescent="0.25">
      <c r="A15" s="53" t="s">
        <v>6</v>
      </c>
      <c r="B15" s="20" t="s">
        <v>29</v>
      </c>
      <c r="C15" s="17" t="s">
        <v>314</v>
      </c>
      <c r="D15" s="17" t="s">
        <v>33</v>
      </c>
      <c r="E15" s="17" t="s">
        <v>33</v>
      </c>
      <c r="F15" s="18" t="s">
        <v>40</v>
      </c>
      <c r="G15" s="16" t="s">
        <v>204</v>
      </c>
      <c r="H15" s="17" t="s">
        <v>135</v>
      </c>
      <c r="I15" s="20" t="s">
        <v>94</v>
      </c>
      <c r="J15" s="18"/>
      <c r="K15" s="16" t="s">
        <v>280</v>
      </c>
      <c r="L15" s="20"/>
      <c r="M15" s="20"/>
      <c r="N15" s="20"/>
      <c r="O15" s="21" t="s">
        <v>95</v>
      </c>
    </row>
    <row r="16" spans="1:15" x14ac:dyDescent="0.25">
      <c r="A16" s="53" t="s">
        <v>6</v>
      </c>
      <c r="B16" s="20" t="s">
        <v>31</v>
      </c>
      <c r="C16" s="17" t="s">
        <v>314</v>
      </c>
      <c r="D16" s="17" t="s">
        <v>33</v>
      </c>
      <c r="E16" s="17" t="s">
        <v>33</v>
      </c>
      <c r="F16" s="18" t="s">
        <v>40</v>
      </c>
      <c r="G16" s="16" t="s">
        <v>96</v>
      </c>
      <c r="H16" s="17" t="s">
        <v>135</v>
      </c>
      <c r="I16" s="26" t="str">
        <f>HYPERLINK("mailto:escuelafedor@gmail.com","escuelafedor@gmail.com")</f>
        <v>escuelafedor@gmail.com</v>
      </c>
      <c r="J16" s="21" t="s">
        <v>98</v>
      </c>
      <c r="K16" s="16" t="s">
        <v>105</v>
      </c>
      <c r="L16" s="20" t="s">
        <v>105</v>
      </c>
      <c r="M16" s="20" t="s">
        <v>105</v>
      </c>
      <c r="N16" s="20" t="s">
        <v>105</v>
      </c>
      <c r="O16" s="21" t="s">
        <v>105</v>
      </c>
    </row>
    <row r="17" spans="1:16" x14ac:dyDescent="0.25">
      <c r="A17" s="53" t="s">
        <v>6</v>
      </c>
      <c r="B17" s="20" t="s">
        <v>12</v>
      </c>
      <c r="C17" s="17" t="s">
        <v>314</v>
      </c>
      <c r="D17" s="17" t="s">
        <v>33</v>
      </c>
      <c r="E17" s="17" t="s">
        <v>33</v>
      </c>
      <c r="F17" s="18" t="s">
        <v>40</v>
      </c>
      <c r="G17" s="16" t="s">
        <v>59</v>
      </c>
      <c r="H17" s="22" t="s">
        <v>134</v>
      </c>
      <c r="I17" s="20" t="str">
        <f>HYPERLINK("mailto:vilma@colegioaliwen.cl","vilma@colegioaliwen.cl")</f>
        <v>vilma@colegioaliwen.cl</v>
      </c>
      <c r="J17" s="21" t="s">
        <v>60</v>
      </c>
      <c r="K17" s="16" t="s">
        <v>105</v>
      </c>
      <c r="L17" s="20" t="s">
        <v>105</v>
      </c>
      <c r="M17" s="20" t="s">
        <v>105</v>
      </c>
      <c r="N17" s="20" t="s">
        <v>105</v>
      </c>
      <c r="O17" s="21" t="s">
        <v>105</v>
      </c>
    </row>
    <row r="18" spans="1:16" x14ac:dyDescent="0.25">
      <c r="A18" s="53" t="s">
        <v>6</v>
      </c>
      <c r="B18" s="20" t="s">
        <v>7</v>
      </c>
      <c r="C18" s="17" t="s">
        <v>314</v>
      </c>
      <c r="D18" s="17" t="s">
        <v>33</v>
      </c>
      <c r="E18" s="17" t="s">
        <v>33</v>
      </c>
      <c r="F18" s="18" t="s">
        <v>40</v>
      </c>
      <c r="G18" s="15" t="s">
        <v>231</v>
      </c>
      <c r="H18" s="17" t="s">
        <v>134</v>
      </c>
      <c r="I18" s="17" t="s">
        <v>274</v>
      </c>
      <c r="J18" s="18" t="s">
        <v>228</v>
      </c>
      <c r="K18" s="16" t="s">
        <v>42</v>
      </c>
      <c r="L18" s="22" t="s">
        <v>43</v>
      </c>
      <c r="M18" s="20" t="str">
        <f>HYPERLINK("mailto:coordinadora.basica@windsorschool.cl","coordinadora.basica@windsorschool.cl")</f>
        <v>coordinadora.basica@windsorschool.cl</v>
      </c>
      <c r="N18" s="20" t="s">
        <v>105</v>
      </c>
      <c r="O18" s="21" t="s">
        <v>44</v>
      </c>
    </row>
    <row r="19" spans="1:16" x14ac:dyDescent="0.25">
      <c r="A19" s="53" t="s">
        <v>6</v>
      </c>
      <c r="B19" s="20" t="s">
        <v>8</v>
      </c>
      <c r="C19" s="17" t="s">
        <v>314</v>
      </c>
      <c r="D19" s="17" t="s">
        <v>33</v>
      </c>
      <c r="E19" s="17" t="s">
        <v>33</v>
      </c>
      <c r="F19" s="18" t="s">
        <v>40</v>
      </c>
      <c r="G19" s="15" t="s">
        <v>232</v>
      </c>
      <c r="H19" s="17" t="s">
        <v>135</v>
      </c>
      <c r="I19" s="17" t="s">
        <v>233</v>
      </c>
      <c r="J19" s="18" t="s">
        <v>225</v>
      </c>
      <c r="K19" s="16" t="s">
        <v>45</v>
      </c>
      <c r="L19" s="22" t="s">
        <v>46</v>
      </c>
      <c r="M19" s="20" t="str">
        <f>HYPERLINK("mailto:emusicajsbach@hotmail.com","emusicajsbach@hotmail.com")</f>
        <v>emusicajsbach@hotmail.com</v>
      </c>
      <c r="N19" s="20" t="s">
        <v>105</v>
      </c>
      <c r="O19" s="21" t="s">
        <v>47</v>
      </c>
    </row>
    <row r="20" spans="1:16" x14ac:dyDescent="0.25">
      <c r="A20" s="53" t="s">
        <v>6</v>
      </c>
      <c r="B20" s="20" t="s">
        <v>9</v>
      </c>
      <c r="C20" s="17" t="s">
        <v>314</v>
      </c>
      <c r="D20" s="17" t="s">
        <v>33</v>
      </c>
      <c r="E20" s="17" t="s">
        <v>33</v>
      </c>
      <c r="F20" s="18" t="s">
        <v>40</v>
      </c>
      <c r="G20" s="28" t="s">
        <v>130</v>
      </c>
      <c r="H20" s="17" t="s">
        <v>134</v>
      </c>
      <c r="I20" s="17" t="s">
        <v>293</v>
      </c>
      <c r="J20" s="18" t="s">
        <v>105</v>
      </c>
      <c r="K20" s="16" t="s">
        <v>48</v>
      </c>
      <c r="L20" s="22" t="s">
        <v>49</v>
      </c>
      <c r="M20" s="17" t="s">
        <v>50</v>
      </c>
      <c r="N20" s="31" t="s">
        <v>128</v>
      </c>
      <c r="O20" s="21" t="s">
        <v>51</v>
      </c>
    </row>
    <row r="21" spans="1:16" x14ac:dyDescent="0.25">
      <c r="A21" s="53" t="s">
        <v>6</v>
      </c>
      <c r="B21" s="20" t="s">
        <v>212</v>
      </c>
      <c r="C21" s="17" t="s">
        <v>314</v>
      </c>
      <c r="D21" s="17" t="s">
        <v>33</v>
      </c>
      <c r="E21" s="17" t="s">
        <v>33</v>
      </c>
      <c r="F21" s="18" t="s">
        <v>40</v>
      </c>
      <c r="G21" s="15" t="s">
        <v>234</v>
      </c>
      <c r="H21" s="17" t="s">
        <v>235</v>
      </c>
      <c r="I21" s="17" t="s">
        <v>236</v>
      </c>
      <c r="J21" s="18" t="s">
        <v>237</v>
      </c>
      <c r="K21" s="16" t="s">
        <v>52</v>
      </c>
      <c r="L21" s="22" t="s">
        <v>53</v>
      </c>
      <c r="M21" s="20" t="str">
        <f>HYPERLINK("mailto:mrubilar@dsvaldivia.cl","mrubilar@dsvaldivia.cl")</f>
        <v>mrubilar@dsvaldivia.cl</v>
      </c>
      <c r="N21" s="20" t="s">
        <v>105</v>
      </c>
      <c r="O21" s="21" t="s">
        <v>54</v>
      </c>
    </row>
    <row r="22" spans="1:16" x14ac:dyDescent="0.25">
      <c r="A22" s="53" t="s">
        <v>6</v>
      </c>
      <c r="B22" s="20" t="s">
        <v>212</v>
      </c>
      <c r="C22" s="17" t="s">
        <v>314</v>
      </c>
      <c r="D22" s="17" t="s">
        <v>33</v>
      </c>
      <c r="E22" s="17" t="s">
        <v>33</v>
      </c>
      <c r="F22" s="18" t="s">
        <v>40</v>
      </c>
      <c r="G22" s="15" t="s">
        <v>105</v>
      </c>
      <c r="H22" s="17" t="s">
        <v>105</v>
      </c>
      <c r="I22" s="17" t="s">
        <v>105</v>
      </c>
      <c r="J22" s="18" t="s">
        <v>105</v>
      </c>
      <c r="K22" s="16" t="s">
        <v>213</v>
      </c>
      <c r="L22" s="22" t="s">
        <v>216</v>
      </c>
      <c r="M22" s="20" t="s">
        <v>214</v>
      </c>
      <c r="N22" s="20" t="s">
        <v>105</v>
      </c>
      <c r="O22" s="21" t="s">
        <v>215</v>
      </c>
    </row>
    <row r="23" spans="1:16" x14ac:dyDescent="0.25">
      <c r="A23" s="53" t="s">
        <v>6</v>
      </c>
      <c r="B23" s="20" t="s">
        <v>10</v>
      </c>
      <c r="C23" s="17" t="s">
        <v>314</v>
      </c>
      <c r="D23" s="17" t="s">
        <v>33</v>
      </c>
      <c r="E23" s="17" t="s">
        <v>33</v>
      </c>
      <c r="F23" s="18" t="s">
        <v>40</v>
      </c>
      <c r="G23" s="15" t="s">
        <v>240</v>
      </c>
      <c r="H23" s="17" t="s">
        <v>135</v>
      </c>
      <c r="I23" s="17" t="s">
        <v>105</v>
      </c>
      <c r="J23" s="18" t="s">
        <v>239</v>
      </c>
      <c r="K23" s="16" t="s">
        <v>55</v>
      </c>
      <c r="L23" s="22" t="s">
        <v>238</v>
      </c>
      <c r="M23" s="20" t="str">
        <f>HYPERLINK("mailto:orientador.valdivia@gmail.com","orientador.valdivia@gmail.com")</f>
        <v>orientador.valdivia@gmail.com</v>
      </c>
      <c r="N23" s="20" t="s">
        <v>105</v>
      </c>
      <c r="O23" s="21"/>
    </row>
    <row r="24" spans="1:16" x14ac:dyDescent="0.25">
      <c r="A24" s="53" t="s">
        <v>6</v>
      </c>
      <c r="B24" s="20" t="s">
        <v>11</v>
      </c>
      <c r="C24" s="17" t="s">
        <v>314</v>
      </c>
      <c r="D24" s="17" t="s">
        <v>33</v>
      </c>
      <c r="E24" s="17" t="s">
        <v>33</v>
      </c>
      <c r="F24" s="18" t="s">
        <v>40</v>
      </c>
      <c r="G24" s="15" t="s">
        <v>242</v>
      </c>
      <c r="H24" s="17" t="s">
        <v>135</v>
      </c>
      <c r="I24" s="19" t="s">
        <v>275</v>
      </c>
      <c r="J24" s="18" t="s">
        <v>241</v>
      </c>
      <c r="K24" s="16" t="s">
        <v>243</v>
      </c>
      <c r="L24" s="22" t="s">
        <v>244</v>
      </c>
      <c r="M24" s="20" t="str">
        <f>HYPERLINK("mailto:andreaorellanag@gmail.com","andreaorellanag@gmail.com")</f>
        <v>andreaorellanag@gmail.com</v>
      </c>
      <c r="N24" s="20" t="s">
        <v>105</v>
      </c>
      <c r="O24" s="21" t="s">
        <v>56</v>
      </c>
    </row>
    <row r="25" spans="1:16" x14ac:dyDescent="0.25">
      <c r="A25" s="53" t="s">
        <v>6</v>
      </c>
      <c r="B25" s="20" t="s">
        <v>14</v>
      </c>
      <c r="C25" s="17" t="s">
        <v>314</v>
      </c>
      <c r="D25" s="17" t="s">
        <v>33</v>
      </c>
      <c r="E25" s="17" t="s">
        <v>33</v>
      </c>
      <c r="F25" s="18" t="s">
        <v>40</v>
      </c>
      <c r="G25" s="28" t="s">
        <v>129</v>
      </c>
      <c r="H25" s="17" t="s">
        <v>135</v>
      </c>
      <c r="I25" s="17" t="s">
        <v>294</v>
      </c>
      <c r="J25" s="18" t="s">
        <v>105</v>
      </c>
      <c r="K25" s="16" t="s">
        <v>63</v>
      </c>
      <c r="L25" s="22" t="s">
        <v>295</v>
      </c>
      <c r="M25" s="20" t="str">
        <f>HYPERLINK("mailto:lilianamaldonado@educarchile.cl","lilianamaldonado@educarchile.cl")</f>
        <v>lilianamaldonado@educarchile.cl</v>
      </c>
      <c r="N25" s="29" t="s">
        <v>126</v>
      </c>
      <c r="O25" s="21" t="s">
        <v>64</v>
      </c>
    </row>
    <row r="26" spans="1:16" x14ac:dyDescent="0.25">
      <c r="A26" s="53" t="s">
        <v>6</v>
      </c>
      <c r="B26" s="20" t="s">
        <v>211</v>
      </c>
      <c r="C26" s="17" t="s">
        <v>314</v>
      </c>
      <c r="D26" s="17" t="s">
        <v>37</v>
      </c>
      <c r="E26" s="17" t="s">
        <v>33</v>
      </c>
      <c r="F26" s="18" t="s">
        <v>40</v>
      </c>
      <c r="G26" s="16" t="s">
        <v>65</v>
      </c>
      <c r="H26" s="17" t="s">
        <v>135</v>
      </c>
      <c r="I26" s="20" t="str">
        <f>HYPERLINK("mailto:pablocoro@gmail.com","pablocoro@gmail.com, secretarianiebla@gmail.com")</f>
        <v>pablocoro@gmail.com, secretarianiebla@gmail.com</v>
      </c>
      <c r="J26" s="21" t="s">
        <v>66</v>
      </c>
      <c r="K26" s="16" t="s">
        <v>105</v>
      </c>
      <c r="L26" s="22" t="s">
        <v>105</v>
      </c>
      <c r="M26" s="17" t="s">
        <v>105</v>
      </c>
      <c r="N26" s="20" t="s">
        <v>105</v>
      </c>
      <c r="O26" s="21" t="s">
        <v>105</v>
      </c>
      <c r="P26" s="3"/>
    </row>
    <row r="27" spans="1:16" x14ac:dyDescent="0.25">
      <c r="A27" s="53" t="s">
        <v>6</v>
      </c>
      <c r="B27" s="20" t="s">
        <v>15</v>
      </c>
      <c r="C27" s="17" t="s">
        <v>314</v>
      </c>
      <c r="D27" s="17" t="s">
        <v>33</v>
      </c>
      <c r="E27" s="17" t="s">
        <v>33</v>
      </c>
      <c r="F27" s="18" t="s">
        <v>40</v>
      </c>
      <c r="G27" s="16" t="s">
        <v>67</v>
      </c>
      <c r="H27" s="17" t="s">
        <v>134</v>
      </c>
      <c r="I27" s="17" t="s">
        <v>245</v>
      </c>
      <c r="J27" s="18" t="s">
        <v>229</v>
      </c>
      <c r="K27" s="16" t="s">
        <v>105</v>
      </c>
      <c r="L27" s="20" t="s">
        <v>105</v>
      </c>
      <c r="M27" s="20" t="s">
        <v>105</v>
      </c>
      <c r="N27" s="20" t="s">
        <v>105</v>
      </c>
      <c r="O27" s="21" t="s">
        <v>105</v>
      </c>
    </row>
    <row r="28" spans="1:16" x14ac:dyDescent="0.25">
      <c r="A28" s="53" t="s">
        <v>6</v>
      </c>
      <c r="B28" s="20" t="s">
        <v>16</v>
      </c>
      <c r="C28" s="17" t="s">
        <v>314</v>
      </c>
      <c r="D28" s="17" t="s">
        <v>33</v>
      </c>
      <c r="E28" s="17" t="s">
        <v>33</v>
      </c>
      <c r="F28" s="18" t="s">
        <v>40</v>
      </c>
      <c r="G28" s="15" t="s">
        <v>297</v>
      </c>
      <c r="H28" s="17" t="s">
        <v>296</v>
      </c>
      <c r="I28" s="17" t="s">
        <v>246</v>
      </c>
      <c r="J28" s="18" t="s">
        <v>105</v>
      </c>
      <c r="K28" s="16" t="s">
        <v>68</v>
      </c>
      <c r="L28" s="20" t="s">
        <v>298</v>
      </c>
      <c r="M28" s="20" t="str">
        <f>HYPERLINK("mailto:tinaadriasola@gmail.com","tinaadriasola@gmail.com")</f>
        <v>tinaadriasola@gmail.com</v>
      </c>
      <c r="N28" s="20" t="s">
        <v>105</v>
      </c>
      <c r="O28" s="21" t="s">
        <v>69</v>
      </c>
    </row>
    <row r="29" spans="1:16" x14ac:dyDescent="0.25">
      <c r="A29" s="53" t="s">
        <v>6</v>
      </c>
      <c r="B29" s="20" t="s">
        <v>17</v>
      </c>
      <c r="C29" s="17" t="s">
        <v>314</v>
      </c>
      <c r="D29" s="17" t="s">
        <v>33</v>
      </c>
      <c r="E29" s="17" t="s">
        <v>33</v>
      </c>
      <c r="F29" s="18" t="s">
        <v>40</v>
      </c>
      <c r="G29" s="15" t="s">
        <v>277</v>
      </c>
      <c r="H29" s="17" t="s">
        <v>135</v>
      </c>
      <c r="I29" s="17" t="s">
        <v>276</v>
      </c>
      <c r="J29" s="18" t="s">
        <v>217</v>
      </c>
      <c r="K29" s="16" t="s">
        <v>70</v>
      </c>
      <c r="L29" s="20" t="s">
        <v>49</v>
      </c>
      <c r="M29" s="20" t="str">
        <f>HYPERLINK("mailto:anamariavaldes@gmail.com","anamariavaldes@gmail.com")</f>
        <v>anamariavaldes@gmail.com</v>
      </c>
      <c r="N29" s="20" t="s">
        <v>105</v>
      </c>
      <c r="O29" s="21" t="s">
        <v>71</v>
      </c>
    </row>
    <row r="30" spans="1:16" x14ac:dyDescent="0.25">
      <c r="A30" s="53" t="s">
        <v>6</v>
      </c>
      <c r="B30" s="20" t="s">
        <v>18</v>
      </c>
      <c r="C30" s="17" t="s">
        <v>314</v>
      </c>
      <c r="D30" s="17" t="s">
        <v>33</v>
      </c>
      <c r="E30" s="17" t="s">
        <v>33</v>
      </c>
      <c r="F30" s="18" t="s">
        <v>40</v>
      </c>
      <c r="G30" s="16" t="s">
        <v>72</v>
      </c>
      <c r="H30" s="20" t="s">
        <v>135</v>
      </c>
      <c r="I30" s="20" t="str">
        <f>HYPERLINK("mailto:direccion@insatvaldivia.cl","direccion@insatvaldivia.cl")</f>
        <v>direccion@insatvaldivia.cl</v>
      </c>
      <c r="J30" s="21" t="s">
        <v>73</v>
      </c>
      <c r="K30" s="16" t="s">
        <v>105</v>
      </c>
      <c r="L30" s="20" t="s">
        <v>105</v>
      </c>
      <c r="M30" s="20" t="s">
        <v>105</v>
      </c>
      <c r="N30" s="20" t="s">
        <v>105</v>
      </c>
      <c r="O30" s="21" t="s">
        <v>105</v>
      </c>
    </row>
    <row r="31" spans="1:16" x14ac:dyDescent="0.25">
      <c r="A31" s="53" t="s">
        <v>6</v>
      </c>
      <c r="B31" s="20" t="s">
        <v>19</v>
      </c>
      <c r="C31" s="17" t="s">
        <v>314</v>
      </c>
      <c r="D31" s="17" t="s">
        <v>33</v>
      </c>
      <c r="E31" s="17" t="s">
        <v>33</v>
      </c>
      <c r="F31" s="18" t="s">
        <v>40</v>
      </c>
      <c r="G31" s="15" t="s">
        <v>247</v>
      </c>
      <c r="H31" s="17" t="s">
        <v>134</v>
      </c>
      <c r="I31" s="17" t="s">
        <v>250</v>
      </c>
      <c r="J31" s="18" t="s">
        <v>230</v>
      </c>
      <c r="K31" s="16" t="s">
        <v>74</v>
      </c>
      <c r="L31" s="20" t="s">
        <v>49</v>
      </c>
      <c r="M31" s="20" t="str">
        <f>HYPERLINK("mailto:socmarit@yahoo.com","socmarit@yahoo.com")</f>
        <v>socmarit@yahoo.com</v>
      </c>
      <c r="N31" s="27" t="s">
        <v>105</v>
      </c>
      <c r="O31" s="21" t="s">
        <v>75</v>
      </c>
    </row>
    <row r="32" spans="1:16" x14ac:dyDescent="0.25">
      <c r="A32" s="53" t="s">
        <v>6</v>
      </c>
      <c r="B32" s="20" t="s">
        <v>20</v>
      </c>
      <c r="C32" s="17" t="s">
        <v>314</v>
      </c>
      <c r="D32" s="17" t="s">
        <v>33</v>
      </c>
      <c r="E32" s="17" t="s">
        <v>33</v>
      </c>
      <c r="F32" s="18" t="s">
        <v>40</v>
      </c>
      <c r="G32" s="28" t="s">
        <v>131</v>
      </c>
      <c r="H32" s="17" t="s">
        <v>135</v>
      </c>
      <c r="I32" s="19" t="s">
        <v>278</v>
      </c>
      <c r="J32" s="18" t="s">
        <v>251</v>
      </c>
      <c r="K32" s="16" t="s">
        <v>76</v>
      </c>
      <c r="L32" s="20" t="s">
        <v>252</v>
      </c>
      <c r="M32" s="20" t="str">
        <f>HYPERLINK("mailto:pfuentes@salesianosvaldivia.cl","pfuentes@salesianosvaldivia.cl")</f>
        <v>pfuentes@salesianosvaldivia.cl</v>
      </c>
      <c r="N32" s="29" t="s">
        <v>127</v>
      </c>
      <c r="O32" s="30" t="s">
        <v>77</v>
      </c>
    </row>
    <row r="33" spans="1:15" x14ac:dyDescent="0.25">
      <c r="A33" s="53" t="s">
        <v>6</v>
      </c>
      <c r="B33" s="20" t="s">
        <v>26</v>
      </c>
      <c r="C33" s="17" t="s">
        <v>314</v>
      </c>
      <c r="D33" s="17" t="s">
        <v>33</v>
      </c>
      <c r="E33" s="17" t="s">
        <v>33</v>
      </c>
      <c r="F33" s="18" t="s">
        <v>40</v>
      </c>
      <c r="G33" s="16" t="s">
        <v>87</v>
      </c>
      <c r="H33" s="20" t="s">
        <v>134</v>
      </c>
      <c r="I33" s="24" t="s">
        <v>279</v>
      </c>
      <c r="J33" s="21" t="s">
        <v>88</v>
      </c>
      <c r="K33" s="16" t="s">
        <v>105</v>
      </c>
      <c r="L33" s="20" t="s">
        <v>105</v>
      </c>
      <c r="M33" s="20" t="s">
        <v>105</v>
      </c>
      <c r="N33" s="20" t="s">
        <v>105</v>
      </c>
      <c r="O33" s="21" t="s">
        <v>105</v>
      </c>
    </row>
    <row r="34" spans="1:15" x14ac:dyDescent="0.25">
      <c r="A34" s="53" t="s">
        <v>6</v>
      </c>
      <c r="B34" s="20" t="s">
        <v>28</v>
      </c>
      <c r="C34" s="17" t="s">
        <v>314</v>
      </c>
      <c r="D34" s="17" t="s">
        <v>33</v>
      </c>
      <c r="E34" s="17" t="s">
        <v>33</v>
      </c>
      <c r="F34" s="18" t="s">
        <v>40</v>
      </c>
      <c r="G34" s="16" t="s">
        <v>91</v>
      </c>
      <c r="H34" s="20" t="s">
        <v>134</v>
      </c>
      <c r="I34" s="20" t="s">
        <v>92</v>
      </c>
      <c r="J34" s="21" t="s">
        <v>93</v>
      </c>
      <c r="K34" s="16" t="s">
        <v>105</v>
      </c>
      <c r="L34" s="20" t="s">
        <v>105</v>
      </c>
      <c r="M34" s="20" t="s">
        <v>105</v>
      </c>
      <c r="N34" s="20" t="s">
        <v>105</v>
      </c>
      <c r="O34" s="21" t="s">
        <v>105</v>
      </c>
    </row>
    <row r="35" spans="1:15" x14ac:dyDescent="0.25">
      <c r="A35" s="53" t="s">
        <v>6</v>
      </c>
      <c r="B35" s="20" t="s">
        <v>30</v>
      </c>
      <c r="C35" s="17" t="s">
        <v>314</v>
      </c>
      <c r="D35" s="17" t="s">
        <v>33</v>
      </c>
      <c r="E35" s="17" t="s">
        <v>33</v>
      </c>
      <c r="F35" s="18" t="s">
        <v>40</v>
      </c>
      <c r="G35" s="15" t="s">
        <v>300</v>
      </c>
      <c r="H35" s="17" t="s">
        <v>299</v>
      </c>
      <c r="I35" s="17" t="s">
        <v>301</v>
      </c>
      <c r="J35" s="18" t="s">
        <v>248</v>
      </c>
      <c r="K35" s="16" t="s">
        <v>280</v>
      </c>
      <c r="L35" s="20" t="s">
        <v>105</v>
      </c>
      <c r="M35" s="20" t="s">
        <v>105</v>
      </c>
      <c r="N35" s="20" t="s">
        <v>105</v>
      </c>
      <c r="O35" s="21" t="s">
        <v>97</v>
      </c>
    </row>
    <row r="36" spans="1:15" x14ac:dyDescent="0.25">
      <c r="A36" s="53" t="s">
        <v>6</v>
      </c>
      <c r="B36" s="17" t="s">
        <v>174</v>
      </c>
      <c r="C36" s="17" t="s">
        <v>190</v>
      </c>
      <c r="D36" s="17" t="s">
        <v>33</v>
      </c>
      <c r="E36" s="17" t="s">
        <v>33</v>
      </c>
      <c r="F36" s="18" t="s">
        <v>40</v>
      </c>
      <c r="G36" s="15" t="s">
        <v>175</v>
      </c>
      <c r="H36" s="17" t="s">
        <v>135</v>
      </c>
      <c r="I36" s="17" t="s">
        <v>253</v>
      </c>
      <c r="J36" s="18" t="s">
        <v>249</v>
      </c>
      <c r="K36" s="16" t="s">
        <v>105</v>
      </c>
      <c r="L36" s="20" t="s">
        <v>105</v>
      </c>
      <c r="M36" s="20" t="s">
        <v>105</v>
      </c>
      <c r="N36" s="20" t="s">
        <v>105</v>
      </c>
      <c r="O36" s="18" t="s">
        <v>105</v>
      </c>
    </row>
    <row r="37" spans="1:15" x14ac:dyDescent="0.25">
      <c r="A37" s="53" t="s">
        <v>6</v>
      </c>
      <c r="B37" s="17" t="s">
        <v>178</v>
      </c>
      <c r="C37" s="17" t="s">
        <v>190</v>
      </c>
      <c r="D37" s="17" t="s">
        <v>33</v>
      </c>
      <c r="E37" s="17" t="s">
        <v>33</v>
      </c>
      <c r="F37" s="18" t="s">
        <v>40</v>
      </c>
      <c r="G37" s="15" t="s">
        <v>255</v>
      </c>
      <c r="H37" s="17" t="s">
        <v>256</v>
      </c>
      <c r="I37" s="32" t="s">
        <v>254</v>
      </c>
      <c r="J37" s="18" t="s">
        <v>257</v>
      </c>
      <c r="K37" s="15" t="s">
        <v>280</v>
      </c>
      <c r="L37" s="20" t="s">
        <v>105</v>
      </c>
      <c r="M37" s="20" t="s">
        <v>105</v>
      </c>
      <c r="N37" s="20" t="s">
        <v>105</v>
      </c>
      <c r="O37" s="18"/>
    </row>
    <row r="38" spans="1:15" x14ac:dyDescent="0.25">
      <c r="A38" s="53" t="s">
        <v>6</v>
      </c>
      <c r="B38" s="17" t="s">
        <v>179</v>
      </c>
      <c r="C38" s="17" t="s">
        <v>190</v>
      </c>
      <c r="D38" s="17" t="s">
        <v>33</v>
      </c>
      <c r="E38" s="17" t="s">
        <v>33</v>
      </c>
      <c r="F38" s="18" t="s">
        <v>40</v>
      </c>
      <c r="G38" s="15" t="s">
        <v>258</v>
      </c>
      <c r="H38" s="17" t="s">
        <v>259</v>
      </c>
      <c r="I38" s="32" t="s">
        <v>261</v>
      </c>
      <c r="J38" s="18" t="s">
        <v>260</v>
      </c>
      <c r="K38" s="15" t="s">
        <v>105</v>
      </c>
      <c r="L38" s="20" t="s">
        <v>105</v>
      </c>
      <c r="M38" s="20" t="s">
        <v>105</v>
      </c>
      <c r="N38" s="20" t="s">
        <v>105</v>
      </c>
      <c r="O38" s="18" t="s">
        <v>105</v>
      </c>
    </row>
    <row r="39" spans="1:15" x14ac:dyDescent="0.25">
      <c r="A39" s="53" t="s">
        <v>6</v>
      </c>
      <c r="B39" s="17" t="s">
        <v>115</v>
      </c>
      <c r="C39" s="17" t="s">
        <v>32</v>
      </c>
      <c r="D39" s="17" t="s">
        <v>106</v>
      </c>
      <c r="E39" s="17" t="s">
        <v>106</v>
      </c>
      <c r="F39" s="18" t="s">
        <v>40</v>
      </c>
      <c r="G39" s="15" t="s">
        <v>137</v>
      </c>
      <c r="H39" s="17" t="s">
        <v>150</v>
      </c>
      <c r="I39" s="34" t="s">
        <v>149</v>
      </c>
      <c r="J39" s="18" t="s">
        <v>148</v>
      </c>
      <c r="K39" s="15" t="s">
        <v>280</v>
      </c>
      <c r="L39" s="20" t="s">
        <v>105</v>
      </c>
      <c r="M39" s="20" t="s">
        <v>105</v>
      </c>
      <c r="N39" s="20" t="s">
        <v>105</v>
      </c>
      <c r="O39" s="21" t="s">
        <v>105</v>
      </c>
    </row>
    <row r="40" spans="1:15" x14ac:dyDescent="0.25">
      <c r="A40" s="53" t="s">
        <v>6</v>
      </c>
      <c r="B40" s="17" t="s">
        <v>116</v>
      </c>
      <c r="C40" s="17" t="s">
        <v>32</v>
      </c>
      <c r="D40" s="17" t="s">
        <v>107</v>
      </c>
      <c r="E40" s="17" t="s">
        <v>107</v>
      </c>
      <c r="F40" s="18" t="s">
        <v>40</v>
      </c>
      <c r="G40" s="15" t="s">
        <v>138</v>
      </c>
      <c r="H40" s="17" t="s">
        <v>150</v>
      </c>
      <c r="I40" s="17" t="str">
        <f>HYPERLINK("mailto:alcaldiamunilaunion@gmail.com","alcaldiamunilaunion@gmail.com")</f>
        <v>alcaldiamunilaunion@gmail.com</v>
      </c>
      <c r="J40" s="18"/>
      <c r="K40" s="15" t="s">
        <v>156</v>
      </c>
      <c r="L40" s="17" t="s">
        <v>157</v>
      </c>
      <c r="M40" s="33" t="str">
        <f>HYPERLINK("mailto:lcabezas.soto@gmail.com;","lcabezas.soto@gmail.com;  ")</f>
        <v xml:space="preserve">lcabezas.soto@gmail.com;  </v>
      </c>
      <c r="N40" s="20" t="s">
        <v>105</v>
      </c>
      <c r="O40" s="18" t="s">
        <v>207</v>
      </c>
    </row>
    <row r="41" spans="1:15" x14ac:dyDescent="0.25">
      <c r="A41" s="53" t="s">
        <v>6</v>
      </c>
      <c r="B41" s="17" t="s">
        <v>118</v>
      </c>
      <c r="C41" s="17" t="s">
        <v>32</v>
      </c>
      <c r="D41" s="17" t="s">
        <v>109</v>
      </c>
      <c r="E41" s="17" t="s">
        <v>109</v>
      </c>
      <c r="F41" s="18" t="s">
        <v>40</v>
      </c>
      <c r="G41" s="15" t="s">
        <v>140</v>
      </c>
      <c r="H41" s="17" t="s">
        <v>150</v>
      </c>
      <c r="I41" s="17" t="str">
        <f>HYPERLINK("mailto:alcaldia@lagoranco.cl","alcaldia@lagoranco.cl")</f>
        <v>alcaldia@lagoranco.cl</v>
      </c>
      <c r="J41" s="18"/>
      <c r="K41" s="15" t="s">
        <v>160</v>
      </c>
      <c r="L41" s="17" t="s">
        <v>161</v>
      </c>
      <c r="M41" s="17" t="s">
        <v>153</v>
      </c>
      <c r="N41" s="20" t="s">
        <v>105</v>
      </c>
      <c r="O41" s="18" t="s">
        <v>206</v>
      </c>
    </row>
    <row r="42" spans="1:15" x14ac:dyDescent="0.25">
      <c r="A42" s="53" t="s">
        <v>6</v>
      </c>
      <c r="B42" s="17" t="s">
        <v>120</v>
      </c>
      <c r="C42" s="17" t="s">
        <v>32</v>
      </c>
      <c r="D42" s="17" t="s">
        <v>34</v>
      </c>
      <c r="E42" s="17" t="s">
        <v>34</v>
      </c>
      <c r="F42" s="18" t="s">
        <v>40</v>
      </c>
      <c r="G42" s="15" t="s">
        <v>142</v>
      </c>
      <c r="H42" s="17" t="s">
        <v>150</v>
      </c>
      <c r="I42" s="17" t="str">
        <f>HYPERLINK("mailto:rolando.pena@munilanco.cl","rolando.pena@munilanco.cl")</f>
        <v>rolando.pena@munilanco.cl</v>
      </c>
      <c r="J42" s="35"/>
      <c r="K42" s="15" t="s">
        <v>303</v>
      </c>
      <c r="L42" s="17" t="s">
        <v>159</v>
      </c>
      <c r="M42" s="19" t="s">
        <v>304</v>
      </c>
      <c r="N42" s="20" t="s">
        <v>105</v>
      </c>
      <c r="O42" s="21" t="s">
        <v>305</v>
      </c>
    </row>
    <row r="43" spans="1:15" x14ac:dyDescent="0.25">
      <c r="A43" s="53" t="s">
        <v>6</v>
      </c>
      <c r="B43" s="17" t="s">
        <v>119</v>
      </c>
      <c r="C43" s="17" t="s">
        <v>32</v>
      </c>
      <c r="D43" s="17" t="s">
        <v>41</v>
      </c>
      <c r="E43" s="17" t="s">
        <v>41</v>
      </c>
      <c r="F43" s="18" t="s">
        <v>40</v>
      </c>
      <c r="G43" s="15" t="s">
        <v>141</v>
      </c>
      <c r="H43" s="17" t="s">
        <v>150</v>
      </c>
      <c r="I43" s="17" t="str">
        <f>HYPERLINK("mailto:alcaldia@muniloslagos.cl","alcaldia@muniloslagos.cl")</f>
        <v>alcaldia@muniloslagos.cl</v>
      </c>
      <c r="J43" s="18"/>
      <c r="K43" s="15" t="s">
        <v>281</v>
      </c>
      <c r="L43" s="17" t="s">
        <v>282</v>
      </c>
      <c r="M43" s="33" t="str">
        <f>HYPERLINK("mailto:didecomuniloslagos@gmail.com","didecomuniloslagos@gmail.com; 63 2 460314")</f>
        <v>didecomuniloslagos@gmail.com; 63 2 460314</v>
      </c>
      <c r="N43" s="20" t="s">
        <v>105</v>
      </c>
      <c r="O43" s="18" t="s">
        <v>154</v>
      </c>
    </row>
    <row r="44" spans="1:15" x14ac:dyDescent="0.25">
      <c r="A44" s="53" t="s">
        <v>6</v>
      </c>
      <c r="B44" s="17" t="s">
        <v>122</v>
      </c>
      <c r="C44" s="17" t="s">
        <v>32</v>
      </c>
      <c r="D44" s="17" t="s">
        <v>111</v>
      </c>
      <c r="E44" s="17" t="s">
        <v>111</v>
      </c>
      <c r="F44" s="18" t="s">
        <v>40</v>
      </c>
      <c r="G44" s="15" t="s">
        <v>144</v>
      </c>
      <c r="H44" s="17" t="s">
        <v>150</v>
      </c>
      <c r="I44" s="17" t="str">
        <f>HYPERLINK("mailto:claudio.alcaldia@gmail.com","claudio.alcaldia@gmail.com")</f>
        <v>claudio.alcaldia@gmail.com</v>
      </c>
      <c r="J44" s="18"/>
      <c r="K44" s="15" t="s">
        <v>162</v>
      </c>
      <c r="L44" s="17" t="s">
        <v>163</v>
      </c>
      <c r="M44" s="33" t="str">
        <f>HYPERLINK("mailto:ialbornoz@munimafil.cl","ialbornoz@munimafil.cl")</f>
        <v>ialbornoz@munimafil.cl</v>
      </c>
      <c r="N44" s="20" t="s">
        <v>105</v>
      </c>
      <c r="O44" s="21" t="s">
        <v>105</v>
      </c>
    </row>
    <row r="45" spans="1:15" x14ac:dyDescent="0.25">
      <c r="A45" s="53" t="s">
        <v>6</v>
      </c>
      <c r="B45" s="17" t="s">
        <v>123</v>
      </c>
      <c r="C45" s="17" t="s">
        <v>32</v>
      </c>
      <c r="D45" s="17" t="s">
        <v>112</v>
      </c>
      <c r="E45" s="17" t="s">
        <v>112</v>
      </c>
      <c r="F45" s="18" t="s">
        <v>40</v>
      </c>
      <c r="G45" s="15" t="s">
        <v>145</v>
      </c>
      <c r="H45" s="17" t="s">
        <v>150</v>
      </c>
      <c r="I45" s="17" t="str">
        <f>HYPERLINK("mailto:munialcaldia@munimariquina.cl","munialcaldia@munimariquina.cl")</f>
        <v>munialcaldia@munimariquina.cl</v>
      </c>
      <c r="J45" s="18"/>
      <c r="K45" s="15" t="s">
        <v>155</v>
      </c>
      <c r="L45" s="17"/>
      <c r="M45" s="33" t="str">
        <f>HYPERLINK("mailto:administrador@munimariquina.cl","administrador@munimariquina.cl")</f>
        <v>administrador@munimariquina.cl</v>
      </c>
      <c r="N45" s="20" t="s">
        <v>105</v>
      </c>
      <c r="O45" s="21" t="s">
        <v>105</v>
      </c>
    </row>
    <row r="46" spans="1:15" x14ac:dyDescent="0.25">
      <c r="A46" s="53" t="s">
        <v>6</v>
      </c>
      <c r="B46" s="17" t="s">
        <v>124</v>
      </c>
      <c r="C46" s="17" t="s">
        <v>32</v>
      </c>
      <c r="D46" s="17" t="s">
        <v>35</v>
      </c>
      <c r="E46" s="17" t="s">
        <v>35</v>
      </c>
      <c r="F46" s="18" t="s">
        <v>40</v>
      </c>
      <c r="G46" s="15" t="s">
        <v>146</v>
      </c>
      <c r="H46" s="17" t="s">
        <v>151</v>
      </c>
      <c r="I46" s="19" t="s">
        <v>306</v>
      </c>
      <c r="J46" s="18"/>
      <c r="K46" s="15" t="s">
        <v>307</v>
      </c>
      <c r="L46" s="17" t="s">
        <v>159</v>
      </c>
      <c r="M46" s="19" t="s">
        <v>308</v>
      </c>
      <c r="N46" s="20" t="s">
        <v>105</v>
      </c>
      <c r="O46" s="21">
        <v>632426702</v>
      </c>
    </row>
    <row r="47" spans="1:15" x14ac:dyDescent="0.25">
      <c r="A47" s="53" t="s">
        <v>6</v>
      </c>
      <c r="B47" s="17" t="s">
        <v>121</v>
      </c>
      <c r="C47" s="17" t="s">
        <v>32</v>
      </c>
      <c r="D47" s="29" t="s">
        <v>110</v>
      </c>
      <c r="E47" s="29" t="s">
        <v>110</v>
      </c>
      <c r="F47" s="18" t="s">
        <v>40</v>
      </c>
      <c r="G47" s="28" t="s">
        <v>143</v>
      </c>
      <c r="H47" s="17" t="s">
        <v>150</v>
      </c>
      <c r="I47" s="17" t="str">
        <f>HYPERLINK("mailto:rodrigo.valdivia@municipalidadpanguipulli","rodrigo.valdivia@municipalidadpanguipulli")</f>
        <v>rodrigo.valdivia@municipalidadpanguipulli</v>
      </c>
      <c r="J47" s="18"/>
      <c r="K47" s="15" t="s">
        <v>105</v>
      </c>
      <c r="L47" s="17" t="s">
        <v>105</v>
      </c>
      <c r="M47" s="17" t="s">
        <v>105</v>
      </c>
      <c r="N47" s="17" t="s">
        <v>105</v>
      </c>
      <c r="O47" s="18" t="s">
        <v>105</v>
      </c>
    </row>
    <row r="48" spans="1:15" x14ac:dyDescent="0.25">
      <c r="A48" s="53" t="s">
        <v>6</v>
      </c>
      <c r="B48" s="17" t="s">
        <v>117</v>
      </c>
      <c r="C48" s="17" t="s">
        <v>32</v>
      </c>
      <c r="D48" s="17" t="s">
        <v>108</v>
      </c>
      <c r="E48" s="17" t="s">
        <v>108</v>
      </c>
      <c r="F48" s="18" t="s">
        <v>40</v>
      </c>
      <c r="G48" s="15" t="s">
        <v>139</v>
      </c>
      <c r="H48" s="17" t="s">
        <v>150</v>
      </c>
      <c r="I48" s="17" t="str">
        <f>HYPERLINK("mailto:luis.reyes.alvarez@gmail.com","luis.reyes.alvarez@gmail.com")</f>
        <v>luis.reyes.alvarez@gmail.com</v>
      </c>
      <c r="J48" s="18"/>
      <c r="K48" s="15" t="s">
        <v>158</v>
      </c>
      <c r="L48" s="17" t="s">
        <v>159</v>
      </c>
      <c r="M48" s="17" t="s">
        <v>152</v>
      </c>
      <c r="N48" s="20" t="s">
        <v>105</v>
      </c>
      <c r="O48" s="21" t="s">
        <v>309</v>
      </c>
    </row>
    <row r="49" spans="1:16" x14ac:dyDescent="0.25">
      <c r="A49" s="53" t="s">
        <v>6</v>
      </c>
      <c r="B49" s="17" t="s">
        <v>125</v>
      </c>
      <c r="C49" s="17" t="s">
        <v>32</v>
      </c>
      <c r="D49" s="17" t="s">
        <v>113</v>
      </c>
      <c r="E49" s="17" t="s">
        <v>113</v>
      </c>
      <c r="F49" s="18" t="s">
        <v>41</v>
      </c>
      <c r="G49" s="15" t="s">
        <v>147</v>
      </c>
      <c r="H49" s="17" t="s">
        <v>150</v>
      </c>
      <c r="I49" s="17" t="str">
        <f>HYPERLINK("mailto:carloschwalm@rionegrochile.cl","carloschwalm@rionegrochile.cl")</f>
        <v>carloschwalm@rionegrochile.cl</v>
      </c>
      <c r="J49" s="18"/>
      <c r="K49" s="15" t="s">
        <v>164</v>
      </c>
      <c r="L49" s="17" t="s">
        <v>159</v>
      </c>
      <c r="M49" s="33" t="str">
        <f>HYPERLINK("mailto:mauriciobarria@rionegrochile.cl","mauriciobarria@rionegrochile.cl")</f>
        <v>mauriciobarria@rionegrochile.cl</v>
      </c>
      <c r="N49" s="20" t="s">
        <v>105</v>
      </c>
      <c r="O49" s="21" t="s">
        <v>105</v>
      </c>
    </row>
    <row r="50" spans="1:16" x14ac:dyDescent="0.25">
      <c r="A50" s="53" t="s">
        <v>6</v>
      </c>
      <c r="B50" s="17" t="s">
        <v>114</v>
      </c>
      <c r="C50" s="17" t="s">
        <v>32</v>
      </c>
      <c r="D50" s="17" t="s">
        <v>33</v>
      </c>
      <c r="E50" s="17" t="s">
        <v>33</v>
      </c>
      <c r="F50" s="18" t="s">
        <v>40</v>
      </c>
      <c r="G50" s="15" t="s">
        <v>136</v>
      </c>
      <c r="H50" s="17" t="s">
        <v>150</v>
      </c>
      <c r="I50" s="17" t="str">
        <f>HYPERLINK("mailto:osabat@munivaldivia.cl","osabat@munivaldivia.cl")</f>
        <v>osabat@munivaldivia.cl</v>
      </c>
      <c r="J50" s="18"/>
      <c r="K50" s="15" t="s">
        <v>310</v>
      </c>
      <c r="L50" s="17" t="s">
        <v>159</v>
      </c>
      <c r="M50" s="19" t="s">
        <v>311</v>
      </c>
      <c r="N50" s="20" t="s">
        <v>105</v>
      </c>
      <c r="O50" s="21" t="s">
        <v>105</v>
      </c>
    </row>
    <row r="51" spans="1:16" x14ac:dyDescent="0.25">
      <c r="A51" s="53" t="s">
        <v>6</v>
      </c>
      <c r="B51" s="17" t="s">
        <v>176</v>
      </c>
      <c r="C51" s="17" t="s">
        <v>220</v>
      </c>
      <c r="D51" s="17" t="s">
        <v>33</v>
      </c>
      <c r="E51" s="17" t="s">
        <v>33</v>
      </c>
      <c r="F51" s="18" t="s">
        <v>40</v>
      </c>
      <c r="G51" s="15" t="s">
        <v>105</v>
      </c>
      <c r="H51" s="17" t="s">
        <v>105</v>
      </c>
      <c r="I51" s="17" t="s">
        <v>105</v>
      </c>
      <c r="J51" s="18" t="s">
        <v>105</v>
      </c>
      <c r="K51" s="15" t="s">
        <v>177</v>
      </c>
      <c r="L51" s="17"/>
      <c r="M51" s="33" t="str">
        <f>HYPERLINK("mailto:al@cifan.cl","al@cifan.cl")</f>
        <v>al@cifan.cl</v>
      </c>
      <c r="N51" s="20" t="s">
        <v>105</v>
      </c>
      <c r="O51" s="21" t="s">
        <v>105</v>
      </c>
    </row>
    <row r="52" spans="1:16" x14ac:dyDescent="0.25">
      <c r="A52" s="53" t="s">
        <v>6</v>
      </c>
      <c r="B52" s="17" t="s">
        <v>262</v>
      </c>
      <c r="C52" s="17" t="s">
        <v>188</v>
      </c>
      <c r="D52" s="17" t="s">
        <v>33</v>
      </c>
      <c r="E52" s="17" t="s">
        <v>33</v>
      </c>
      <c r="F52" s="18" t="s">
        <v>40</v>
      </c>
      <c r="G52" s="15" t="s">
        <v>285</v>
      </c>
      <c r="H52" s="17" t="s">
        <v>283</v>
      </c>
      <c r="I52" s="17" t="s">
        <v>263</v>
      </c>
      <c r="J52" s="18" t="s">
        <v>264</v>
      </c>
      <c r="K52" s="15" t="s">
        <v>168</v>
      </c>
      <c r="L52" s="17" t="s">
        <v>284</v>
      </c>
      <c r="M52" s="17" t="s">
        <v>263</v>
      </c>
      <c r="N52" s="17" t="s">
        <v>105</v>
      </c>
      <c r="O52" s="18" t="s">
        <v>264</v>
      </c>
      <c r="P52" s="7"/>
    </row>
    <row r="53" spans="1:16" x14ac:dyDescent="0.25">
      <c r="A53" s="53" t="s">
        <v>6</v>
      </c>
      <c r="B53" s="17" t="s">
        <v>185</v>
      </c>
      <c r="C53" s="17" t="s">
        <v>188</v>
      </c>
      <c r="D53" s="17" t="s">
        <v>33</v>
      </c>
      <c r="E53" s="17" t="s">
        <v>33</v>
      </c>
      <c r="F53" s="18" t="s">
        <v>40</v>
      </c>
      <c r="G53" s="15" t="s">
        <v>187</v>
      </c>
      <c r="H53" s="17" t="s">
        <v>186</v>
      </c>
      <c r="I53" s="33" t="str">
        <f>HYPERLINK("mailto:ucomunaljvval@gmail.com","ucomunaljvval@gmail.com")</f>
        <v>ucomunaljvval@gmail.com</v>
      </c>
      <c r="J53" s="18" t="s">
        <v>105</v>
      </c>
      <c r="K53" s="15" t="s">
        <v>105</v>
      </c>
      <c r="L53" s="17" t="s">
        <v>105</v>
      </c>
      <c r="M53" s="17" t="s">
        <v>105</v>
      </c>
      <c r="N53" s="17" t="s">
        <v>105</v>
      </c>
      <c r="O53" s="18" t="s">
        <v>105</v>
      </c>
    </row>
    <row r="54" spans="1:16" x14ac:dyDescent="0.25">
      <c r="A54" s="53" t="s">
        <v>6</v>
      </c>
      <c r="B54" s="17" t="s">
        <v>165</v>
      </c>
      <c r="C54" s="17" t="s">
        <v>189</v>
      </c>
      <c r="D54" s="17" t="s">
        <v>33</v>
      </c>
      <c r="E54" s="17" t="s">
        <v>33</v>
      </c>
      <c r="F54" s="18" t="s">
        <v>40</v>
      </c>
      <c r="G54" s="15" t="s">
        <v>166</v>
      </c>
      <c r="H54" s="17" t="s">
        <v>286</v>
      </c>
      <c r="I54" s="33" t="str">
        <f>HYPERLINK("mailto:liliandebora76@gmail.com","liliandebora76@gmail.com")</f>
        <v>liliandebora76@gmail.com</v>
      </c>
      <c r="J54" s="18" t="s">
        <v>167</v>
      </c>
      <c r="K54" s="15" t="s">
        <v>105</v>
      </c>
      <c r="L54" s="17" t="s">
        <v>105</v>
      </c>
      <c r="M54" s="17" t="s">
        <v>105</v>
      </c>
      <c r="N54" s="17" t="s">
        <v>105</v>
      </c>
      <c r="O54" s="18" t="s">
        <v>105</v>
      </c>
    </row>
    <row r="55" spans="1:16" x14ac:dyDescent="0.25">
      <c r="A55" s="53" t="s">
        <v>6</v>
      </c>
      <c r="B55" s="17" t="s">
        <v>172</v>
      </c>
      <c r="C55" s="17" t="s">
        <v>189</v>
      </c>
      <c r="D55" s="17" t="s">
        <v>33</v>
      </c>
      <c r="E55" s="17" t="s">
        <v>33</v>
      </c>
      <c r="F55" s="18" t="s">
        <v>40</v>
      </c>
      <c r="G55" s="15" t="s">
        <v>288</v>
      </c>
      <c r="H55" s="17" t="s">
        <v>289</v>
      </c>
      <c r="I55" s="19" t="s">
        <v>287</v>
      </c>
      <c r="J55" s="18" t="s">
        <v>173</v>
      </c>
      <c r="K55" s="15" t="s">
        <v>105</v>
      </c>
      <c r="L55" s="17" t="s">
        <v>105</v>
      </c>
      <c r="M55" s="17" t="s">
        <v>105</v>
      </c>
      <c r="N55" s="17" t="s">
        <v>105</v>
      </c>
      <c r="O55" s="18" t="s">
        <v>105</v>
      </c>
    </row>
    <row r="56" spans="1:16" x14ac:dyDescent="0.25">
      <c r="A56" s="53" t="s">
        <v>6</v>
      </c>
      <c r="B56" s="17" t="s">
        <v>180</v>
      </c>
      <c r="C56" s="17" t="s">
        <v>189</v>
      </c>
      <c r="D56" s="17" t="s">
        <v>33</v>
      </c>
      <c r="E56" s="17" t="s">
        <v>33</v>
      </c>
      <c r="F56" s="18" t="s">
        <v>40</v>
      </c>
      <c r="G56" s="15" t="s">
        <v>181</v>
      </c>
      <c r="H56" s="17"/>
      <c r="I56" s="33" t="str">
        <f>HYPERLINK("mailto:carmeng.valenzuela@redsalud.doc.cl","carmeng.valenzuela@redsalud.doc.cl")</f>
        <v>carmeng.valenzuela@redsalud.doc.cl</v>
      </c>
      <c r="J56" s="18" t="s">
        <v>302</v>
      </c>
      <c r="K56" s="15" t="s">
        <v>105</v>
      </c>
      <c r="L56" s="17" t="s">
        <v>105</v>
      </c>
      <c r="M56" s="17" t="s">
        <v>105</v>
      </c>
      <c r="N56" s="17" t="s">
        <v>105</v>
      </c>
      <c r="O56" s="18" t="s">
        <v>105</v>
      </c>
    </row>
    <row r="57" spans="1:16" x14ac:dyDescent="0.25">
      <c r="A57" s="53" t="s">
        <v>6</v>
      </c>
      <c r="B57" s="17" t="s">
        <v>182</v>
      </c>
      <c r="C57" s="17" t="s">
        <v>189</v>
      </c>
      <c r="D57" s="17" t="s">
        <v>33</v>
      </c>
      <c r="E57" s="17" t="s">
        <v>33</v>
      </c>
      <c r="F57" s="18" t="s">
        <v>40</v>
      </c>
      <c r="G57" s="15" t="s">
        <v>183</v>
      </c>
      <c r="H57" s="17"/>
      <c r="I57" s="33" t="str">
        <f>HYPERLINK("mailto:kegonzalez@senama.cl","kegonzalez@senama.cl")</f>
        <v>kegonzalez@senama.cl</v>
      </c>
      <c r="J57" s="18" t="s">
        <v>184</v>
      </c>
      <c r="K57" s="15" t="s">
        <v>105</v>
      </c>
      <c r="L57" s="17" t="s">
        <v>105</v>
      </c>
      <c r="M57" s="17" t="s">
        <v>105</v>
      </c>
      <c r="N57" s="17" t="s">
        <v>105</v>
      </c>
      <c r="O57" s="18" t="s">
        <v>105</v>
      </c>
    </row>
    <row r="58" spans="1:16" ht="15.75" thickBot="1" x14ac:dyDescent="0.3">
      <c r="A58" s="54" t="s">
        <v>6</v>
      </c>
      <c r="B58" s="37" t="s">
        <v>169</v>
      </c>
      <c r="C58" s="37" t="s">
        <v>189</v>
      </c>
      <c r="D58" s="37" t="s">
        <v>33</v>
      </c>
      <c r="E58" s="37" t="s">
        <v>33</v>
      </c>
      <c r="F58" s="38" t="s">
        <v>40</v>
      </c>
      <c r="G58" s="36" t="s">
        <v>170</v>
      </c>
      <c r="H58" s="37" t="s">
        <v>290</v>
      </c>
      <c r="I58" s="39" t="str">
        <f>HYPERLINK("mailto:ruben.cofre@sag.gob.cl","ruben.cofre@sag.gob.cl")</f>
        <v>ruben.cofre@sag.gob.cl</v>
      </c>
      <c r="J58" s="38" t="s">
        <v>171</v>
      </c>
      <c r="K58" s="36" t="s">
        <v>105</v>
      </c>
      <c r="L58" s="37" t="s">
        <v>105</v>
      </c>
      <c r="M58" s="37" t="s">
        <v>105</v>
      </c>
      <c r="N58" s="37" t="s">
        <v>105</v>
      </c>
      <c r="O58" s="38" t="s">
        <v>105</v>
      </c>
    </row>
    <row r="59" spans="1:16" x14ac:dyDescent="0.25">
      <c r="A59" s="1"/>
      <c r="B59" s="6"/>
      <c r="C59" s="2"/>
      <c r="D59" s="8"/>
      <c r="E59" s="4"/>
      <c r="F59" s="2"/>
      <c r="G59" s="2"/>
      <c r="H59" s="2"/>
      <c r="I59" s="2"/>
      <c r="J59" s="2"/>
      <c r="K59" s="5"/>
      <c r="M59" s="5"/>
      <c r="N59" s="2"/>
      <c r="O59" s="5"/>
    </row>
  </sheetData>
  <mergeCells count="4">
    <mergeCell ref="G3:J3"/>
    <mergeCell ref="A3:A4"/>
    <mergeCell ref="B3:F3"/>
    <mergeCell ref="K3:O3"/>
  </mergeCells>
  <hyperlinks>
    <hyperlink ref="N20" r:id="rId1"/>
    <hyperlink ref="M8" r:id="rId2"/>
    <hyperlink ref="N9" r:id="rId3" display="mailto:escuela.francia.valdivia@gmail.com"/>
    <hyperlink ref="M10" r:id="rId4"/>
    <hyperlink ref="N12" r:id="rId5"/>
    <hyperlink ref="M14" r:id="rId6"/>
    <hyperlink ref="N14" r:id="rId7"/>
    <hyperlink ref="I39" r:id="rId8" display="alcalde@munifutrono.cl "/>
    <hyperlink ref="I37" r:id="rId9"/>
    <hyperlink ref="I38" r:id="rId10"/>
    <hyperlink ref="I6" r:id="rId11"/>
    <hyperlink ref="I11" r:id="rId12"/>
    <hyperlink ref="I14" r:id="rId13"/>
    <hyperlink ref="I24" r:id="rId14"/>
    <hyperlink ref="I32" r:id="rId15"/>
    <hyperlink ref="I33" r:id="rId16"/>
    <hyperlink ref="I55" r:id="rId17"/>
    <hyperlink ref="I13" r:id="rId18"/>
    <hyperlink ref="M42" r:id="rId19"/>
    <hyperlink ref="I46" r:id="rId20"/>
    <hyperlink ref="M46" r:id="rId21"/>
    <hyperlink ref="M50" r:id="rId22"/>
  </hyperlinks>
  <pageMargins left="0.7" right="0.7" top="0.75" bottom="0.75" header="0.3" footer="0.3"/>
  <pageSetup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entidades nexo específico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2017-11-03T13:07:50Z</dcterms:created>
  <dcterms:modified xsi:type="dcterms:W3CDTF">2019-01-14T14:42:43Z</dcterms:modified>
</cp:coreProperties>
</file>